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2" activeTab="0"/>
  </bookViews>
  <sheets>
    <sheet name="SFP" sheetId="1" r:id="rId1"/>
  </sheets>
  <definedNames>
    <definedName name="_xlnm.Print_Area" localSheetId="0">'SFP'!$A$1:$H$142</definedName>
    <definedName name="Excel_BuiltIn_Print_Area_1">#REF!</definedName>
    <definedName name="Excel_BuiltIn_Print_Area_2">#REF!</definedName>
    <definedName name="Excel_BuiltIn_Print_Area_3">#REF!</definedName>
    <definedName name="Excel_BuiltIn_Print_Titles_1">#REF!</definedName>
    <definedName name="_xlnm.Print_Titles" localSheetId="0">'SFP'!$13:$14</definedName>
  </definedNames>
  <calcPr fullCalcOnLoad="1"/>
</workbook>
</file>

<file path=xl/sharedStrings.xml><?xml version="1.0" encoding="utf-8"?>
<sst xmlns="http://schemas.openxmlformats.org/spreadsheetml/2006/main" count="365" uniqueCount="237">
  <si>
    <t>PLANILHA DE ORÇAMENTOS - COMPRA DE MATERIAIS E/OU SERVIÇOS</t>
  </si>
  <si>
    <t>ITEM</t>
  </si>
  <si>
    <t>DESCRIÇÃO</t>
  </si>
  <si>
    <t>QUANT.</t>
  </si>
  <si>
    <t>UNID.</t>
  </si>
  <si>
    <t>PREÇO UNITÁRIO R$</t>
  </si>
  <si>
    <t>PREÇO TOTAL</t>
  </si>
  <si>
    <t>MATERIAL</t>
  </si>
  <si>
    <t>MÃO DE OBRA</t>
  </si>
  <si>
    <t>R$</t>
  </si>
  <si>
    <t>I</t>
  </si>
  <si>
    <t>1.1</t>
  </si>
  <si>
    <t>un.</t>
  </si>
  <si>
    <t>2.1</t>
  </si>
  <si>
    <t>II</t>
  </si>
  <si>
    <t>2.2</t>
  </si>
  <si>
    <t>2.3</t>
  </si>
  <si>
    <t>EQUIPAMENTOS</t>
  </si>
  <si>
    <t>RETIRADA</t>
  </si>
  <si>
    <t>INSTALAÇÕES DE AR CONDICIONADO - SAA</t>
  </si>
  <si>
    <t xml:space="preserve">TOTAL GERAL </t>
  </si>
  <si>
    <t>Fornecimento e instalação de quadro de comando com controle para automação via TIMER HORÁRIO.</t>
  </si>
  <si>
    <t>Retirada, limpeza, embalagem com identificação do local de origem e transporte para a Bagergs dos equipamentos de ar-condicionado tipo janeleiro existentes e todos os seus complementos.</t>
  </si>
  <si>
    <t xml:space="preserve">TOTAL GERAL AR CONDICIONADO </t>
  </si>
  <si>
    <t>Fornecimento e Instalação completa de Split Piso/Teto INVERTER quente/frio, capacidade 35.000 Bt/h. Deve contemplar adequação do ponto de força existente, mão-de-obra, rede frigorígena com isolamento térmico, calços anti-vibração, suportes para condensadora e evaporadora e, carga de gás e testes de partida.</t>
  </si>
  <si>
    <t>Fornecimento e Instalação completa de Split Built-in quente/frio, capacidade 36.000 Bt/h. Deve contemplar a adequação do ponto de força existente, mão-de-obra, rede frigorígena com isolamento térmico, calços anti-vibração, suportes para condensadora e fixação da evaporadora, carga de gás, grelha de insulflamento cor aluminio natural (600X300), 02 (duas) grelhas de retorno (600X300) na cor alumínio natural, ligação da máquina à grelha de insulflamento, bandeja coletora de condensado na evaporadora e testes de partida. Deverá operar por TIMER HORÁRIO.</t>
  </si>
  <si>
    <t>m²</t>
  </si>
  <si>
    <t>1.2</t>
  </si>
  <si>
    <t>1.3</t>
  </si>
  <si>
    <t>1.4</t>
  </si>
  <si>
    <t>1.5</t>
  </si>
  <si>
    <t>m</t>
  </si>
  <si>
    <t>3.1</t>
  </si>
  <si>
    <t>LIMPEZA E ORGANIZAÇÃO DA OBRA</t>
  </si>
  <si>
    <t>4.1</t>
  </si>
  <si>
    <t xml:space="preserve">ADMINISTRAÇÃO DA OBRA </t>
  </si>
  <si>
    <t>EMISSÃO DE ART/RRT DE EXECUÇÃO</t>
  </si>
  <si>
    <t>un</t>
  </si>
  <si>
    <t>PLACA DE OBRA EM CHAPA DE ACO GALVANIZADO</t>
  </si>
  <si>
    <t>m2</t>
  </si>
  <si>
    <t xml:space="preserve">SERVIÇOS PRELIMINARES </t>
  </si>
  <si>
    <t>REMOCAO MANUAL DE PAVIMENTACAO DE LAJOES DE BASALTO</t>
  </si>
  <si>
    <t>DESCONTINUAÇÃO DE TUBULACAO HIDROSSANITARIA, VEDACAO COM CAP PVC, Ø 4"</t>
  </si>
  <si>
    <t>2.4</t>
  </si>
  <si>
    <t>DESCONTINUAÇÃO DE ELEMENTO HIDROSSANITARIO, LACRE COM SILICONE</t>
  </si>
  <si>
    <t>2.5</t>
  </si>
  <si>
    <t>RETIRADA/FECHAMENTO DE PIA E LACRE DA TAMPA DE CAIXA DE GORDURA</t>
  </si>
  <si>
    <t>2.6</t>
  </si>
  <si>
    <t>RETIRADA DE TUBULACAO HIDROSSANITARIA APARENTE COM CONEXOES, Ø 2 1/2" A 4"</t>
  </si>
  <si>
    <t>2.7</t>
  </si>
  <si>
    <t>RASGO EM CONTRAPISO PARA RAMAIS/ DISTRIBUIÇÃO COM DIÂMETROS MAIORES QUE 75 MM. AF_05/2015</t>
  </si>
  <si>
    <t>2.8</t>
  </si>
  <si>
    <t>RETIRADA CUIDADOSA DE AZULEJOS/LADRILHOS E ARGAMASSA DE ASSENTAMENTO</t>
  </si>
  <si>
    <t>2.9</t>
  </si>
  <si>
    <t>FURO EM CONCRETO PARA DIÂMETROS MAIORES QUE 75 MM. AF_05/2015</t>
  </si>
  <si>
    <t>2.10</t>
  </si>
  <si>
    <t>CARGA MANUAL DE TERRA EM CAMINHAO BASCULANTE 6 M3</t>
  </si>
  <si>
    <t>m3</t>
  </si>
  <si>
    <t>MAQUINAS</t>
  </si>
  <si>
    <t>ASSENTAMENTO DE FILTRO/FOSSA E SUMIDOURO- DN 150 - INCLUSIVE TRANSPORTE</t>
  </si>
  <si>
    <t>l</t>
  </si>
  <si>
    <t>TRABALHOS EM TERRA</t>
  </si>
  <si>
    <t>ESCAVAÇÃO MANUAL DE VALA, A FRIO, EM MATERIAL DE 2A CATEGORIA (MOLEDO OU ROCHA DECOMPOSTA), DE 3 ATÉ 4,5M, EXCLUINDO ESGOTAMENTO E ESCORAMENTO.</t>
  </si>
  <si>
    <t>4.2</t>
  </si>
  <si>
    <t xml:space="preserve">INSTALAÇÕES HIDRÁULICAS </t>
  </si>
  <si>
    <t>5.1</t>
  </si>
  <si>
    <t>5.2</t>
  </si>
  <si>
    <t>5.3</t>
  </si>
  <si>
    <t>5.4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</si>
  <si>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</si>
  <si>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5.5</t>
  </si>
  <si>
    <t>LUVA SIMPLES, PVC, SERIE NORMAL, ESGOTO PREDIAL, DN 100 MM, JUNTA ELÁSTICA, FORNECIDO E INSTALADO EM PRUMADA DE ESGOTO SANITÁRIO OU VENTILAÇÃO. AF_12/2014</t>
  </si>
  <si>
    <t>5.6</t>
  </si>
  <si>
    <t>TUBO PVC, SERIE NORMAL, ESGOTO PREDIAL, DN 100 MM, FORNECIDO E INSTALADO EM RAMAL DE DESCARGA OU RAMAL DE ESGOTO SANITÁRIO. AF_12/2014_P</t>
  </si>
  <si>
    <t>5.7</t>
  </si>
  <si>
    <t>TUBO DE PVC PARA REDE COLETORA DE ESGOTO DE PAREDE MACIÇA, DN 100 MM, JUNTA ELÁSTICA, INSTALADO EM LOCAL COM NÍVEL BAIXO DE INTERFERÊNCIAS - FORNECIMENTO E ASSENTAMENTO. AF_06/2015</t>
  </si>
  <si>
    <t>RESTAURAÇÃO DO PISO E REVESTIMENTOS DA ALVENARIA</t>
  </si>
  <si>
    <t>6.1</t>
  </si>
  <si>
    <t>RECOMPOSICAO DE PISO EM PEDRA, ASSENTADA SOBRE ARGAMASSA TRACO 1:5 (CIMENTO E SAIBRO), REJUNTADO COM CIMENTO COMUM, COM APROVEITAMENTO DA PEDRA</t>
  </si>
  <si>
    <t>6.2</t>
  </si>
  <si>
    <t>REVESTIMENTO CERÂMICO PARA PISO COM PLACAS TIPO GRÊS DE DIMENSÕES 45X45 CM APLICADA EM AMBIENTES DE ÁREA ENTRE 5 M2 E 10 M2. AF_06/2014</t>
  </si>
  <si>
    <t>6.3</t>
  </si>
  <si>
    <t>REVESTIMENTO CERÂMICO PARA PAREDES INTERNAS COM PLACAS TIPO GRÊS OU SEMI-GRÊS DE DIMENSÕES 20X20 CM APLICADAS EM AMBIENTES DE ÁREA MENOR QUE 5 M² A MEIA ALTURA DAS PAREDES. AF_06/2014</t>
  </si>
  <si>
    <t>6.4</t>
  </si>
  <si>
    <t>ARGAMASSA TRAÇO 1:5 (CIMENTO E AREIA GROSSA) PARA CHAPISCO CONVENCIONAL, PREPARO MECÂNICO COM BETONEIRA 400 L. AF_06/2014</t>
  </si>
  <si>
    <t>6.5</t>
  </si>
  <si>
    <t>ARGAMASSA TRAÇO 1:2:9 (CIMENTO, CAL E AREIA MÉDIA) PARA EMBOÇO/MASSA ÚNICA/ASSENTAMENTO DE ALVENARIA DE VEDAÇÃO, PREPARO MECÂNICO COM BETONEIRA 400 L. AF_09/2014</t>
  </si>
  <si>
    <t>6.6</t>
  </si>
  <si>
    <t>REBOCO COM ARGAMASSA PRE-FABRICADA, ESPESSURA 0,5CM, PREPARO MECANICO DA ARGAMASSA</t>
  </si>
  <si>
    <t>6.7</t>
  </si>
  <si>
    <t>TRANSPORTE HORIZONTAL, PLACAS CERÂMICAS, MANUAL, 30M. AF_06/2014</t>
  </si>
  <si>
    <t>REPINTURA</t>
  </si>
  <si>
    <t>7.1</t>
  </si>
  <si>
    <t>PINTURA PVA, TRES DEMAOS</t>
  </si>
  <si>
    <t>LIMPEZA DA OBRA</t>
  </si>
  <si>
    <t>8.1</t>
  </si>
  <si>
    <t>CARGA MANUAL DE ENTULHO EM CAMINHAO BASCULANTE 6 M3</t>
  </si>
  <si>
    <t>8.2</t>
  </si>
  <si>
    <t>TRANSPORTE DE ENTULHO COM CAMINHAO BASCULANTE 6 M3, RODOVIA PAVIMENTADA, DMT 0,5 A 1,0 KM</t>
  </si>
  <si>
    <t>8.3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</si>
  <si>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</si>
  <si>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</si>
  <si>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</si>
  <si>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</si>
  <si>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</si>
  <si>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</si>
  <si>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</si>
  <si>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</si>
  <si>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</si>
  <si>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</si>
  <si>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OBRAS CIVIS E DE INFRAESTRUTURA (MECÂNICAS/ HIDROSSANITÁRIA/ ELÉTRICAS) NA AGÊNCIA SÃO FRANCISCO DE PAULA</t>
  </si>
  <si>
    <t xml:space="preserve"> OBRAS CIVIS - INSTALAÇÕES HIDROSSANITÁRIAS</t>
  </si>
  <si>
    <t>SUBTOTAL OBRAS CIVIS - INSTALAÇÕES HIDROSSANITÁRIAS</t>
  </si>
  <si>
    <t>OBRAS CIVIS - RECUPERAÇÃO DE ALVENARIA, DRENOS PARA SISTEMA SPLIT E GRADIL EXTERNO.</t>
  </si>
  <si>
    <t>GRADIL EXTERNO</t>
  </si>
  <si>
    <t>DRENOS PARA SISTEMA SPLIT</t>
  </si>
  <si>
    <t>RECUPERAÇÃO DE ALVENARIA</t>
  </si>
  <si>
    <t>SUBTOTAL OBRAS CIVIS - RECUPERAÇÃO DE ALVENARIA, DRENOS PARA SISTEMA SPLIT E GRADIL EXTERNO.</t>
  </si>
  <si>
    <t>Alvenaria tij. 6 furos de 15cm - Fechamento dos vãos de ar-condicionado de parede - inclui emboço e reboco.</t>
  </si>
  <si>
    <t>Rasgo em alvenaria para canalização com enchimento - para dreno dos dois aparelhos de split a serem instalados no salão de atendimento da agência. Os rasgos deverão ser verticais, de largura mínima para instalação do encanamento do dreno, pelo lado interno da parede, ou seja, para o lado do salão da agência. 12cm acima do piso interno, abrir a parede para o lado externo da edificação, para instalação do encanamento de dreno, em ângulo descendente de 45º, escoando a água para o lado externo da edificação. Inclui fechamento do rasgo após instalação dos drenos, com emboço e reboco.</t>
  </si>
  <si>
    <t>Rasgo em concreto para canalização com enchimento - abertura de rasgo no canto do piso da SAA e da parede, próximo à máscara dos caixas eletrônicos, abaixo da grade e da esquadria da fachada, para passagem de encanamento do dreno ao jardim da frente da agência.  Inclui fechamento do rasgo após instalação dos drenos, com emboço e reboco.</t>
  </si>
  <si>
    <t>Tubo PVC, soldável, 25mm, fornecimento e instalação - Execução de drenos em PVC para as evaporadoras de ar condicionado do salão de atendimento da agência.</t>
  </si>
  <si>
    <t>Tubo PVC, soldável, 25mm, fornecimento e instalação - Execução de drenos em PVC para a evaporadora de ar condicionado da retaguarda dos caixas eletrônicos, externo à alvenaria, fixo por braçadeiras, atravessando a divisória BPPlus por furo com serra-copo junto ao piso, passando ao jardim da frente por baixo da soleira da esquadria da fachada.</t>
  </si>
  <si>
    <t>Grade de ferro em barra chata 3/16" - fixada no topo da parede lateral e no muro/grade, pelas faces verticais em altura de 180cm, conforme existência na frente da agência; composta por barras verticais de altura aproximada de 180cm (conforme existente no local), seção circular de diâmetro 1/2'' a cada 8 cm e ponteiras em seta; com barras chatas horizontais de bitola 1x1/4" de 80cm entre elas, deixando livre 5 cm do topo do muro existente e 15 cm livres de pontas superiores. Com um portão de acesso de vão livre de 80cm. Medidas devem ser conferidas no local.</t>
  </si>
  <si>
    <t>3.2</t>
  </si>
  <si>
    <t xml:space="preserve">Pintura Esmalte Brilhante (2 demãos) sobre superfície metálica, inclusive proteção com Zarcão (1 demão) - Fundo antiferruginoso tipo zarcão e pintura esmalte sintético acetinado cor branca. </t>
  </si>
  <si>
    <t>Limpeza permanente da obra - Manutenção da área de intervenção limpa de caliça de obra, com material armazenado de forma organizada e entulho recolhido para caçamba devidamente estacionada em local permitido. A metragem quadrada considera a extensão da área de intervenção por 1m de largura.</t>
  </si>
  <si>
    <t>Limpeza permanente da obra</t>
  </si>
  <si>
    <t>Pintura acrílica sobre reboco - 2 demãos - pintura das paredes Internas de alvenaria. Cor branco neve - semibrilho.</t>
  </si>
  <si>
    <t>1.6</t>
  </si>
  <si>
    <t>Pintura acrílica sobre reboco - 2 demãos - pintura do teto em concreto. Cor Branco neve. Acabamento Fosco.</t>
  </si>
  <si>
    <t>Pintura acrílica sobre reboco - 2 demãos - pintura das paredes externas. Cor Branco neve. Acabamento conforme o existente.</t>
  </si>
  <si>
    <t>OBRAS CIVIS - DIVISOR DE SIGILO E SALA DE AUTOATENDIMENTO</t>
  </si>
  <si>
    <t>DIVISOR DE SIGILO</t>
  </si>
  <si>
    <t>Esquadria em alumínio l.30 (30001) Estruturada em tubos de alumínio (TG- 018) Fechamento nas extremidades em 45 grau e intervalos de topo conforme projeto para divisor de sigilo caixas.</t>
  </si>
  <si>
    <t>Tubo em aço inox, H = mobiliário até a laje, com estrutura de sustentação fixada na laje superior, Ø 3".</t>
  </si>
  <si>
    <t>unid.</t>
  </si>
  <si>
    <t xml:space="preserve">Vidro incolor 6mm </t>
  </si>
  <si>
    <t>1.7</t>
  </si>
  <si>
    <t>Fornecimento e instalação de armário em MDF 18mm acabamento melamínico cor Laca Branca. (P=35cm x  H=190cm x L=110 cm) fixado ao chão c/ cantoneiras de alumínio (CT-026) parafusos de inox, conforme projeto.</t>
  </si>
  <si>
    <t>1.8</t>
  </si>
  <si>
    <t>Instalação do monitor de senha no armário divisor de sigilo</t>
  </si>
  <si>
    <t>xx,xx</t>
  </si>
  <si>
    <t>Instalação da TV no armário divisor de sigilo</t>
  </si>
  <si>
    <t xml:space="preserve">Disjuntor monopolar 16A/4,5kA </t>
  </si>
  <si>
    <t xml:space="preserve"> m</t>
  </si>
  <si>
    <t>Caixa 10x10 p/canaleta 73x25 dupla c/tampa branca</t>
  </si>
  <si>
    <t>Curva 90º vertical especifica de canaleta de aluminio 73x25mm</t>
  </si>
  <si>
    <t>Patch Cord 2,5m</t>
  </si>
  <si>
    <t>Eletroduto de ferro diam. 20mm.</t>
  </si>
  <si>
    <t>Caixa de passagem c/tampa cega tipo conduleta diam. 20mm</t>
  </si>
  <si>
    <t>Conector para rede local - RJ 45 macho</t>
  </si>
  <si>
    <t>1.9</t>
  </si>
  <si>
    <t>1.10</t>
  </si>
  <si>
    <t>1.11</t>
  </si>
  <si>
    <t>1.12</t>
  </si>
  <si>
    <t>1.13</t>
  </si>
  <si>
    <t>1.14</t>
  </si>
  <si>
    <t>Recorte de forro de madeira para passagem de tubo em aço inox</t>
  </si>
  <si>
    <t>Filme venetian 12mm x 6mm combinado c/ jateado 50% parte superior para divisor de sigilo caixas</t>
  </si>
  <si>
    <t>Remoção e Descarte de Divisórias leves/ Máscaras antigas</t>
  </si>
  <si>
    <t>SALA DE AUTOATENDIMENTO</t>
  </si>
  <si>
    <t>Fornecimento e instalação de Máscara modelo novo conforme projeto e memorial fornecidos pelo Banrisul</t>
  </si>
  <si>
    <t xml:space="preserve">Painel de gesso acartonado - duas faces c/uma chapa de cada lado - e:12cm </t>
  </si>
  <si>
    <t xml:space="preserve">Porta Cartazes </t>
  </si>
  <si>
    <t>Porta Cartazes Acrílico - Banrisul Informa - Formato A3</t>
  </si>
  <si>
    <t>Porta Cartazes Tarifas - Formato A2</t>
  </si>
  <si>
    <t>Porta 100cmx210cm - 01 folha - em alumínio anodizado com visores de vidro cor branca completa, com grades -  abrir (porta auxiliar da sala de autoatendimento)</t>
  </si>
  <si>
    <t>Grades e esquadria de alumínio anodizado, com montantes e acabamento em pintura eletroestática cor branca, com vidro simples 5mm, para esquadria entre SAA e o Interior da agência</t>
  </si>
  <si>
    <t>Porta 90cmx210cm - 01 folha - abrir, completa, em aluminio cor branco, com vidro mini boreal para a retaguarda dos cashes.</t>
  </si>
  <si>
    <t>PGDM</t>
  </si>
  <si>
    <t>Porta Giratória Detectora de Metais, modelo cilindrico 80cm, sistema de detecção bobina central, caixa de passagem com vidros curvos laminados de segurança, espessura de 10mm, na cor branca.</t>
  </si>
  <si>
    <t>Alumínio:</t>
  </si>
  <si>
    <t>1.4.1</t>
  </si>
  <si>
    <t>1.4.2</t>
  </si>
  <si>
    <t>1.4.3</t>
  </si>
  <si>
    <t>1.5.1</t>
  </si>
  <si>
    <t>1.6.1</t>
  </si>
  <si>
    <t>1.6.2</t>
  </si>
  <si>
    <t>Recomposição de cerâmica nas paredes dos banheiros. Azulejos 15x15. Conforme cor e modelo existente.</t>
  </si>
  <si>
    <t>Pintura sobre azulejos dos banheiros - 2 demãos - com tinta epóxi. Cor Branco Neve.</t>
  </si>
  <si>
    <t>INSTALAÇÕES ELÉTRICAS - DIVISOR DE SIGILO  E SALA DE AUTOATENDIMENTO</t>
  </si>
  <si>
    <t>Adaptador 3x1" especifica de canaleta de aluminio 73x25mm</t>
  </si>
  <si>
    <t xml:space="preserve">Suporte para canaleta de aluminio p/três blocos com dois RJ45 mais um bloco cego. </t>
  </si>
  <si>
    <t>Suporte para canaleta de aluminio p/três blocos com duas tomadas tipo bloco NBR 20A (preta) mais um bloco cego. Utilizar nos ATMs, Móvel Divisor de Sigilo e dispensador de senhas.</t>
  </si>
  <si>
    <t>Suporte para canaleta de alumínio p/três blocos com uma tomadas tipo bloco NBR 20A (VERMELHA) mais dois blocos cegos na cor branca. Utilizar na dispensadora de Talões de Cheque.</t>
  </si>
  <si>
    <t>Cabo UTP cat. 5e. Utilizar no Móvel divisor de sigilo e novo ponto de ATM na máscara.</t>
  </si>
  <si>
    <t>Cabo unipolar tipo flexível, livre de halogêneo, antichama, 750V, seção 2,5 mm2. . Novo ponto de ATM, Dispensador de Senhas e circuito do Móvel divisor de sigilo.</t>
  </si>
  <si>
    <t>Timer programável Bivolt COEL RSTS20</t>
  </si>
  <si>
    <t>Quadro de comando com dimensões mínimas de 500x400x200mm, com canaleta de PVC e trilhos para fixação dos equipamentos - CD-Timer</t>
  </si>
  <si>
    <t>Desmontagem de Quadro CD TIMER Existente.</t>
  </si>
  <si>
    <t>x,xx</t>
  </si>
  <si>
    <t>1.15</t>
  </si>
  <si>
    <t>1.16</t>
  </si>
  <si>
    <t>1.17</t>
  </si>
  <si>
    <t>1.18</t>
  </si>
  <si>
    <t>1.19</t>
  </si>
  <si>
    <t>1.20</t>
  </si>
  <si>
    <t xml:space="preserve"> - 01 Botoeira de acionamento Preta(NF)(interno) - Retirar botoeira amarela superior e instalar botoeira preta em série com a chave pacri.</t>
  </si>
  <si>
    <t>1.21</t>
  </si>
  <si>
    <t>Caixa de passagem c/tampa e tomada 20A no vo padrão tipo condulete diam. 20mm</t>
  </si>
  <si>
    <t>Contactora WEG CWM25 A</t>
  </si>
  <si>
    <t>Suporte para canaleta de aluminio p/três blocos com duas tomadas tipo bloco NBR 20A (preta) mais um bloco cego. Substituição da infraestrutura de tubulação nos módulos de caixa.</t>
  </si>
  <si>
    <t>Suporte para canaleta de aluminio p/três blocos com um RJ45 mais dois blocos cegos. Instalar no móvel divisor de sigilo, ATMs e módulos de caixa.</t>
  </si>
  <si>
    <t>Canaleta aluminio 73x25mm dupla c/tampa de encaixe - Branca - Utilizar na nova máscara dos ATMs, módulos de caixa e Móvel divisor de sigilo.</t>
  </si>
  <si>
    <t>1.22</t>
  </si>
  <si>
    <t>1.23</t>
  </si>
  <si>
    <t>1.24</t>
  </si>
  <si>
    <t>Cabo unipolar tipo flexível, livre de halogêneo, antichama, 750V, seção 4,0 mm2. . Novos pontos de AC Split no Saguão e Sala de Autoatendimento.</t>
  </si>
  <si>
    <t>Canaleta aluminio 73x25mm dupla c/tampa de encaixe - Branca - Utilizar na complementação dos pontos de AC Split.</t>
  </si>
  <si>
    <t>Suporte para canaleta de alumínio p/três blocos com uma tomadas tipo bloco NBR 20A (Azul) mais dois blocos cegos na cor branca. Utilizar no remanejo dos pontos de AC Split.</t>
  </si>
  <si>
    <t>1.25</t>
  </si>
  <si>
    <t>1.26</t>
  </si>
  <si>
    <t>1.27</t>
  </si>
  <si>
    <t>1.28</t>
  </si>
  <si>
    <t>Remoção e Descarte de Piso Vinílico da SAA</t>
  </si>
  <si>
    <t>Demolição parcial de contrapiso abaixo dos caixas eletrônicos</t>
  </si>
  <si>
    <t>Execução de contrapiso em concreto armado abaixo dos caixas eletrônicos para reforço estrutural</t>
  </si>
  <si>
    <t>Regularização do piso, fornecimento e instalação de piso vinílico alto tráfego 3,2mm similar ao existente, sob aprovação junto à Unidade de Engenharia.</t>
  </si>
  <si>
    <t>SUBTOTAL OBRAS CIVIS - DIVISOR DE SIGILO ELÉTRICA</t>
  </si>
  <si>
    <t>SUBTOTAL OBRAS CIVIS - SALA DE AUTOATENDIMENTO</t>
  </si>
  <si>
    <t>SUBTOTAL OBRAS CIVIS - DIVISOR DE SIGILO CIVIL</t>
  </si>
  <si>
    <t>CNPJ:</t>
  </si>
  <si>
    <t>TELEFONE:</t>
  </si>
  <si>
    <t>CREA/CAU</t>
  </si>
  <si>
    <r>
      <t xml:space="preserve">1. OBJETO:  </t>
    </r>
    <r>
      <rPr>
        <sz val="10"/>
        <rFont val="Calibri"/>
        <family val="2"/>
      </rPr>
      <t>Execução de obras civis e de infraestrutura (elétrica, lógica, mecânica) na Ag. São Francisco de Paula/RS.</t>
    </r>
  </si>
  <si>
    <r>
      <t xml:space="preserve">2. ENDEREÇO DE EXECUÇÃO/ENTREGA: </t>
    </r>
    <r>
      <rPr>
        <sz val="10"/>
        <rFont val="Calibri"/>
        <family val="2"/>
      </rPr>
      <t>Av. Júlio de Castilhos, 461, São Francisco de Paula/RS</t>
    </r>
  </si>
  <si>
    <r>
      <t xml:space="preserve">3. PRAZO DE EXECUÇÃO/ENTREGA: </t>
    </r>
    <r>
      <rPr>
        <sz val="10"/>
        <rFont val="Calibri"/>
        <family val="2"/>
      </rPr>
      <t>90</t>
    </r>
    <r>
      <rPr>
        <sz val="10"/>
        <rFont val="Calibri"/>
        <family val="2"/>
      </rPr>
      <t xml:space="preserve"> dias </t>
    </r>
  </si>
  <si>
    <r>
      <t xml:space="preserve">4. HORÁRIO PARA EXECUÇÃO/ENTREGA: </t>
    </r>
    <r>
      <rPr>
        <sz val="10"/>
        <rFont val="Calibri"/>
        <family val="2"/>
      </rPr>
      <t xml:space="preserve"> Conforme Termo de Referência</t>
    </r>
  </si>
  <si>
    <r>
      <t xml:space="preserve">5. CONDIÇÕES DE PAGAMENTO: </t>
    </r>
    <r>
      <rPr>
        <sz val="10"/>
        <rFont val="Calibri"/>
        <family val="2"/>
      </rPr>
      <t>Conforme Termo de Referência</t>
    </r>
  </si>
  <si>
    <r>
      <t xml:space="preserve">6. ANEXOS: </t>
    </r>
    <r>
      <rPr>
        <sz val="10"/>
        <rFont val="Calibri"/>
        <family val="2"/>
      </rPr>
      <t>Conforme Termo de Referência</t>
    </r>
  </si>
  <si>
    <t>PROPONENTE</t>
  </si>
  <si>
    <t>NOME:</t>
  </si>
  <si>
    <t>EMAIL/FONE:</t>
  </si>
  <si>
    <t>SUMIDOURO COMPLETO (MATERIAL ENTREGUE NO LOCAL)</t>
  </si>
  <si>
    <t>FILTRO ANAEROBIO, EM POLIETILENO DE ALTA DENSIDADE (MATERIAL ENTREGUE NO LOCAL)</t>
  </si>
  <si>
    <t>FOSSA SEPTICA CILINDRICA, COM TAMPA (MATERIAL ENTREGUE NO LOCAL)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</si>
</sst>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0\ [$€]_-;\-* #,##0.00\ [$€]_-;_-* \-??\ [$€]_-;_-@_-"/>
    <numFmt numFmtId="173" formatCode="#,##0.00\ [$€]\ ;\-#,##0.00\ [$€]\ ;&quot; -&quot;#\ [$€]\ ;@\ "/>
    <numFmt numFmtId="174" formatCode="_(* #,##0.00_);_(* \(#,##0.00\);_(* \-??_);_(@_)"/>
    <numFmt numFmtId="175" formatCode="00"/>
    <numFmt numFmtId="176" formatCode="#,##0.00_ ;[Red]\-#,##0.00\ "/>
    <numFmt numFmtId="177" formatCode="0.00;[Red]0.00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[$-416]dddd\,\ d&quot; de &quot;mmmm&quot; de &quot;yyyy"/>
    <numFmt numFmtId="183" formatCode="&quot;R$&quot;\ #,##0.00"/>
    <numFmt numFmtId="184" formatCode="#,##0.00;[Red]#,##0.00"/>
    <numFmt numFmtId="185" formatCode="#,##0.000000"/>
    <numFmt numFmtId="186" formatCode="#,##0.0000"/>
    <numFmt numFmtId="187" formatCode="0.0000"/>
  </numFmts>
  <fonts count="50">
    <font>
      <sz val="10"/>
      <name val="Arial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10"/>
      <name val="Mang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9" applyNumberFormat="0" applyFill="0" applyAlignment="0" applyProtection="0"/>
    <xf numFmtId="40" fontId="3" fillId="0" borderId="0" applyFill="0" applyBorder="0" applyAlignment="0" applyProtection="0"/>
    <xf numFmtId="40" fontId="1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177" fontId="5" fillId="0" borderId="0" xfId="69" applyNumberFormat="1" applyFont="1" applyFill="1" applyBorder="1" applyAlignment="1" applyProtection="1">
      <alignment horizontal="right" vertical="center" wrapText="1"/>
      <protection hidden="1"/>
    </xf>
    <xf numFmtId="177" fontId="25" fillId="0" borderId="0" xfId="69" applyNumberFormat="1" applyFont="1" applyFill="1" applyBorder="1" applyAlignment="1" applyProtection="1">
      <alignment horizontal="right" vertical="center" wrapText="1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justify" vertical="center" wrapText="1"/>
    </xf>
    <xf numFmtId="4" fontId="48" fillId="0" borderId="0" xfId="0" applyNumberFormat="1" applyFont="1" applyFill="1" applyBorder="1" applyAlignment="1" applyProtection="1">
      <alignment vertical="center" wrapText="1"/>
      <protection hidden="1"/>
    </xf>
    <xf numFmtId="0" fontId="48" fillId="0" borderId="0" xfId="0" applyFont="1" applyFill="1" applyBorder="1" applyAlignment="1" applyProtection="1">
      <alignment vertical="center" wrapText="1"/>
      <protection hidden="1"/>
    </xf>
    <xf numFmtId="49" fontId="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vertical="center" wrapText="1"/>
    </xf>
    <xf numFmtId="175" fontId="25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2" fontId="25" fillId="0" borderId="11" xfId="0" applyNumberFormat="1" applyFont="1" applyFill="1" applyBorder="1" applyAlignment="1">
      <alignment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1" xfId="69" applyNumberFormat="1" applyFont="1" applyFill="1" applyBorder="1" applyAlignment="1" applyProtection="1">
      <alignment horizontal="right" vertical="center" wrapText="1"/>
      <protection/>
    </xf>
    <xf numFmtId="175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75" fontId="25" fillId="0" borderId="12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2" fontId="25" fillId="0" borderId="12" xfId="0" applyNumberFormat="1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5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>
      <alignment horizontal="left" vertical="center" wrapText="1"/>
    </xf>
    <xf numFmtId="175" fontId="5" fillId="0" borderId="12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5" fillId="0" borderId="12" xfId="69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>
      <alignment vertical="center" wrapText="1"/>
    </xf>
    <xf numFmtId="175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175" fontId="5" fillId="0" borderId="12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lef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vertical="center" wrapText="1"/>
      <protection hidden="1"/>
    </xf>
    <xf numFmtId="4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2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>
      <alignment horizontal="left" vertical="center" wrapText="1"/>
      <protection/>
    </xf>
    <xf numFmtId="0" fontId="5" fillId="0" borderId="12" xfId="54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justify" vertical="center" wrapText="1"/>
    </xf>
    <xf numFmtId="175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14" xfId="0" applyNumberFormat="1" applyFont="1" applyFill="1" applyBorder="1" applyAlignment="1">
      <alignment horizontal="left" vertical="center" wrapText="1"/>
    </xf>
    <xf numFmtId="2" fontId="25" fillId="0" borderId="14" xfId="0" applyNumberFormat="1" applyFont="1" applyFill="1" applyBorder="1" applyAlignment="1">
      <alignment vertical="center" wrapText="1"/>
    </xf>
    <xf numFmtId="4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2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>
      <alignment horizontal="justify" vertical="center" wrapText="1"/>
    </xf>
    <xf numFmtId="1" fontId="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justify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justify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vertical="top" wrapText="1"/>
    </xf>
    <xf numFmtId="2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/>
      <protection hidden="1"/>
    </xf>
    <xf numFmtId="2" fontId="5" fillId="0" borderId="14" xfId="69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2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" fontId="25" fillId="0" borderId="18" xfId="0" applyNumberFormat="1" applyFont="1" applyFill="1" applyBorder="1" applyAlignment="1">
      <alignment vertical="center" wrapText="1"/>
    </xf>
    <xf numFmtId="4" fontId="2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25" fillId="0" borderId="15" xfId="0" applyFont="1" applyFill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175" fontId="2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vertical="center" wrapText="1"/>
    </xf>
    <xf numFmtId="4" fontId="5" fillId="0" borderId="15" xfId="69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 hidden="1"/>
    </xf>
    <xf numFmtId="4" fontId="5" fillId="0" borderId="0" xfId="0" applyNumberFormat="1" applyFont="1" applyFill="1" applyBorder="1" applyAlignment="1">
      <alignment vertical="center" wrapText="1"/>
    </xf>
    <xf numFmtId="175" fontId="5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40" fontId="48" fillId="0" borderId="0" xfId="69" applyFont="1" applyFill="1" applyBorder="1" applyAlignment="1">
      <alignment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vertical="center" wrapText="1"/>
    </xf>
    <xf numFmtId="175" fontId="25" fillId="0" borderId="14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48" fillId="0" borderId="0" xfId="0" applyFont="1" applyFill="1" applyBorder="1" applyAlignment="1" applyProtection="1">
      <alignment wrapText="1"/>
      <protection hidden="1"/>
    </xf>
    <xf numFmtId="40" fontId="48" fillId="0" borderId="0" xfId="69" applyFont="1" applyFill="1" applyBorder="1" applyAlignment="1" applyProtection="1">
      <alignment wrapText="1"/>
      <protection hidden="1"/>
    </xf>
    <xf numFmtId="170" fontId="0" fillId="0" borderId="0" xfId="49" applyFont="1" applyFill="1" applyBorder="1" applyAlignment="1">
      <alignment vertical="center"/>
    </xf>
    <xf numFmtId="175" fontId="5" fillId="0" borderId="15" xfId="0" applyNumberFormat="1" applyFont="1" applyFill="1" applyBorder="1" applyAlignment="1">
      <alignment horizontal="left" vertical="center" wrapText="1"/>
    </xf>
    <xf numFmtId="186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2" fontId="5" fillId="0" borderId="12" xfId="69" applyNumberFormat="1" applyFont="1" applyFill="1" applyBorder="1" applyAlignment="1" applyProtection="1">
      <alignment horizontal="right" vertical="center" wrapText="1"/>
      <protection/>
    </xf>
    <xf numFmtId="2" fontId="25" fillId="0" borderId="12" xfId="69" applyNumberFormat="1" applyFont="1" applyFill="1" applyBorder="1" applyAlignment="1" applyProtection="1">
      <alignment horizontal="right" vertical="center" wrapText="1"/>
      <protection/>
    </xf>
    <xf numFmtId="2" fontId="5" fillId="0" borderId="13" xfId="0" applyNumberFormat="1" applyFont="1" applyFill="1" applyBorder="1" applyAlignment="1">
      <alignment horizontal="right" vertical="center" wrapText="1"/>
    </xf>
    <xf numFmtId="2" fontId="5" fillId="0" borderId="13" xfId="69" applyNumberFormat="1" applyFont="1" applyFill="1" applyBorder="1" applyAlignment="1" applyProtection="1">
      <alignment horizontal="right" vertical="center" wrapText="1"/>
      <protection/>
    </xf>
    <xf numFmtId="2" fontId="25" fillId="0" borderId="15" xfId="0" applyNumberFormat="1" applyFont="1" applyFill="1" applyBorder="1" applyAlignment="1">
      <alignment horizontal="right" vertical="center" wrapText="1"/>
    </xf>
    <xf numFmtId="2" fontId="25" fillId="0" borderId="15" xfId="69" applyNumberFormat="1" applyFont="1" applyFill="1" applyBorder="1" applyAlignment="1" applyProtection="1">
      <alignment horizontal="right" vertical="center" wrapText="1"/>
      <protection/>
    </xf>
    <xf numFmtId="2" fontId="5" fillId="0" borderId="14" xfId="0" applyNumberFormat="1" applyFont="1" applyFill="1" applyBorder="1" applyAlignment="1">
      <alignment horizontal="right" vertical="center" wrapText="1"/>
    </xf>
    <xf numFmtId="2" fontId="5" fillId="0" borderId="14" xfId="69" applyNumberFormat="1" applyFont="1" applyFill="1" applyBorder="1" applyAlignment="1" applyProtection="1">
      <alignment horizontal="right" vertical="center" wrapText="1"/>
      <protection/>
    </xf>
    <xf numFmtId="2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4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12" xfId="69" applyNumberFormat="1" applyFont="1" applyFill="1" applyBorder="1" applyAlignment="1">
      <alignment horizontal="right" vertical="center" wrapText="1"/>
    </xf>
    <xf numFmtId="2" fontId="5" fillId="0" borderId="12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>
      <alignment horizontal="right" wrapText="1"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12" xfId="69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vertical="center"/>
      <protection locked="0"/>
    </xf>
    <xf numFmtId="2" fontId="5" fillId="0" borderId="12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12" xfId="69" applyNumberFormat="1" applyFont="1" applyFill="1" applyBorder="1" applyAlignment="1" applyProtection="1">
      <alignment horizontal="right" vertical="center" wrapText="1"/>
      <protection hidden="1"/>
    </xf>
    <xf numFmtId="2" fontId="5" fillId="0" borderId="13" xfId="69" applyNumberFormat="1" applyFont="1" applyFill="1" applyBorder="1" applyAlignment="1" applyProtection="1">
      <alignment horizontal="right" vertical="center" wrapText="1"/>
      <protection hidden="1"/>
    </xf>
    <xf numFmtId="2" fontId="5" fillId="0" borderId="15" xfId="0" applyNumberFormat="1" applyFont="1" applyFill="1" applyBorder="1" applyAlignment="1">
      <alignment horizontal="right" vertical="center" wrapText="1"/>
    </xf>
    <xf numFmtId="2" fontId="5" fillId="0" borderId="15" xfId="69" applyNumberFormat="1" applyFont="1" applyFill="1" applyBorder="1" applyAlignment="1" applyProtection="1">
      <alignment horizontal="right" vertical="center" wrapText="1"/>
      <protection/>
    </xf>
    <xf numFmtId="2" fontId="5" fillId="0" borderId="14" xfId="54" applyNumberFormat="1" applyFont="1" applyFill="1" applyBorder="1" applyAlignment="1" applyProtection="1">
      <alignment horizontal="right" vertical="center" wrapText="1"/>
      <protection locked="0"/>
    </xf>
    <xf numFmtId="2" fontId="5" fillId="0" borderId="12" xfId="54" applyNumberFormat="1" applyFont="1" applyFill="1" applyBorder="1" applyAlignment="1" applyProtection="1">
      <alignment horizontal="right" vertical="center" wrapText="1"/>
      <protection locked="0"/>
    </xf>
    <xf numFmtId="2" fontId="25" fillId="0" borderId="16" xfId="0" applyNumberFormat="1" applyFont="1" applyFill="1" applyBorder="1" applyAlignment="1">
      <alignment horizontal="right" vertical="center" wrapText="1"/>
    </xf>
    <xf numFmtId="2" fontId="25" fillId="0" borderId="16" xfId="69" applyNumberFormat="1" applyFont="1" applyFill="1" applyBorder="1" applyAlignment="1" applyProtection="1">
      <alignment horizontal="right" vertical="center" wrapText="1"/>
      <protection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0" fontId="25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26" xfId="0" applyFont="1" applyFill="1" applyBorder="1" applyAlignment="1" applyProtection="1">
      <alignment horizontal="left" vertical="center" wrapText="1"/>
      <protection locked="0"/>
    </xf>
    <xf numFmtId="2" fontId="5" fillId="0" borderId="12" xfId="0" applyNumberFormat="1" applyFont="1" applyFill="1" applyBorder="1" applyAlignment="1" applyProtection="1">
      <alignment horizontal="right" vertical="center" wrapText="1"/>
      <protection/>
    </xf>
    <xf numFmtId="2" fontId="25" fillId="0" borderId="12" xfId="0" applyNumberFormat="1" applyFont="1" applyFill="1" applyBorder="1" applyAlignment="1" applyProtection="1">
      <alignment horizontal="right" vertical="center" wrapText="1"/>
      <protection/>
    </xf>
    <xf numFmtId="2" fontId="5" fillId="0" borderId="13" xfId="0" applyNumberFormat="1" applyFont="1" applyFill="1" applyBorder="1" applyAlignment="1" applyProtection="1">
      <alignment horizontal="right" vertical="center" wrapText="1"/>
      <protection/>
    </xf>
    <xf numFmtId="2" fontId="5" fillId="0" borderId="14" xfId="0" applyNumberFormat="1" applyFont="1" applyFill="1" applyBorder="1" applyAlignment="1" applyProtection="1">
      <alignment horizontal="right" vertical="center" wrapText="1"/>
      <protection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wrapText="1"/>
      <protection locked="0"/>
    </xf>
    <xf numFmtId="2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3" xfId="54"/>
    <cellStyle name="Normal 5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5" xfId="67"/>
    <cellStyle name="Total" xfId="68"/>
    <cellStyle name="Comma" xfId="69"/>
    <cellStyle name="Vírgula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42"/>
  <sheetViews>
    <sheetView tabSelected="1" view="pageBreakPreview" zoomScale="80" zoomScaleNormal="90" zoomScaleSheetLayoutView="80" zoomScalePageLayoutView="90" workbookViewId="0" topLeftCell="C119">
      <selection activeCell="G157" sqref="G157"/>
    </sheetView>
  </sheetViews>
  <sheetFormatPr defaultColWidth="9.140625" defaultRowHeight="12.75"/>
  <cols>
    <col min="1" max="1" width="5.00390625" style="130" customWidth="1"/>
    <col min="2" max="2" width="5.8515625" style="131" customWidth="1"/>
    <col min="3" max="3" width="85.7109375" style="1" customWidth="1"/>
    <col min="4" max="4" width="10.8515625" style="132" customWidth="1"/>
    <col min="5" max="5" width="10.57421875" style="114" customWidth="1"/>
    <col min="6" max="6" width="17.28125" style="114" customWidth="1"/>
    <col min="7" max="7" width="16.421875" style="114" customWidth="1"/>
    <col min="8" max="8" width="18.421875" style="114" customWidth="1"/>
    <col min="9" max="9" width="2.7109375" style="1" customWidth="1"/>
    <col min="10" max="10" width="9.140625" style="95" customWidth="1"/>
    <col min="11" max="11" width="15.421875" style="95" bestFit="1" customWidth="1"/>
    <col min="12" max="16384" width="9.140625" style="95" customWidth="1"/>
  </cols>
  <sheetData>
    <row r="1" spans="1:8" ht="12.75">
      <c r="A1" s="89"/>
      <c r="B1" s="90"/>
      <c r="C1" s="177" t="s">
        <v>0</v>
      </c>
      <c r="D1" s="177"/>
      <c r="E1" s="177"/>
      <c r="F1" s="177"/>
      <c r="G1" s="91"/>
      <c r="H1" s="92"/>
    </row>
    <row r="2" spans="1:8" ht="12.75">
      <c r="A2" s="179" t="s">
        <v>225</v>
      </c>
      <c r="B2" s="180"/>
      <c r="C2" s="180"/>
      <c r="D2" s="180"/>
      <c r="E2" s="180"/>
      <c r="F2" s="180"/>
      <c r="G2" s="180"/>
      <c r="H2" s="181"/>
    </row>
    <row r="3" spans="1:8" ht="12.75">
      <c r="A3" s="179" t="s">
        <v>226</v>
      </c>
      <c r="B3" s="180"/>
      <c r="C3" s="180"/>
      <c r="D3" s="180"/>
      <c r="E3" s="180"/>
      <c r="F3" s="180"/>
      <c r="G3" s="180"/>
      <c r="H3" s="181"/>
    </row>
    <row r="4" spans="1:8" ht="12.75">
      <c r="A4" s="182" t="s">
        <v>227</v>
      </c>
      <c r="B4" s="183"/>
      <c r="C4" s="183"/>
      <c r="D4" s="183"/>
      <c r="E4" s="183"/>
      <c r="F4" s="183"/>
      <c r="G4" s="183"/>
      <c r="H4" s="184"/>
    </row>
    <row r="5" spans="1:8" ht="12.75">
      <c r="A5" s="182" t="s">
        <v>228</v>
      </c>
      <c r="B5" s="183"/>
      <c r="C5" s="183"/>
      <c r="D5" s="183"/>
      <c r="E5" s="183"/>
      <c r="F5" s="183"/>
      <c r="G5" s="183"/>
      <c r="H5" s="184"/>
    </row>
    <row r="6" spans="1:8" ht="12.75" customHeight="1">
      <c r="A6" s="179" t="s">
        <v>229</v>
      </c>
      <c r="B6" s="180"/>
      <c r="C6" s="180"/>
      <c r="D6" s="180"/>
      <c r="E6" s="180"/>
      <c r="F6" s="180"/>
      <c r="G6" s="180"/>
      <c r="H6" s="181"/>
    </row>
    <row r="7" spans="1:8" ht="12.75">
      <c r="A7" s="179" t="s">
        <v>230</v>
      </c>
      <c r="B7" s="180"/>
      <c r="C7" s="180"/>
      <c r="D7" s="180"/>
      <c r="E7" s="180"/>
      <c r="F7" s="180"/>
      <c r="G7" s="180"/>
      <c r="H7" s="181"/>
    </row>
    <row r="8" spans="1:8" ht="12.75">
      <c r="A8" s="93"/>
      <c r="B8" s="10"/>
      <c r="C8" s="11"/>
      <c r="D8" s="11"/>
      <c r="E8" s="11"/>
      <c r="F8" s="11"/>
      <c r="G8" s="12"/>
      <c r="H8" s="94"/>
    </row>
    <row r="9" spans="1:8" s="100" customFormat="1" ht="12.75" customHeight="1">
      <c r="A9" s="96"/>
      <c r="B9" s="97"/>
      <c r="C9" s="98" t="s">
        <v>231</v>
      </c>
      <c r="D9" s="97"/>
      <c r="E9" s="97"/>
      <c r="F9" s="97"/>
      <c r="G9" s="97"/>
      <c r="H9" s="99"/>
    </row>
    <row r="10" spans="1:8" s="100" customFormat="1" ht="12.75" customHeight="1">
      <c r="A10" s="178" t="s">
        <v>232</v>
      </c>
      <c r="B10" s="178"/>
      <c r="C10" s="163"/>
      <c r="D10" s="101" t="s">
        <v>224</v>
      </c>
      <c r="E10" s="164"/>
      <c r="F10" s="165"/>
      <c r="G10" s="163"/>
      <c r="H10" s="163"/>
    </row>
    <row r="11" spans="1:8" s="100" customFormat="1" ht="12.75" customHeight="1">
      <c r="A11" s="178" t="s">
        <v>233</v>
      </c>
      <c r="B11" s="178"/>
      <c r="C11" s="163"/>
      <c r="D11" s="101" t="s">
        <v>222</v>
      </c>
      <c r="E11" s="164"/>
      <c r="F11" s="165"/>
      <c r="G11" s="101" t="s">
        <v>223</v>
      </c>
      <c r="H11" s="163"/>
    </row>
    <row r="12" spans="1:8" ht="12.75">
      <c r="A12" s="173"/>
      <c r="B12" s="174"/>
      <c r="C12" s="174"/>
      <c r="D12" s="174"/>
      <c r="E12" s="174"/>
      <c r="F12" s="174"/>
      <c r="G12" s="174"/>
      <c r="H12" s="175"/>
    </row>
    <row r="13" spans="1:8" ht="12.75">
      <c r="A13" s="101" t="s">
        <v>1</v>
      </c>
      <c r="B13" s="102"/>
      <c r="C13" s="103" t="s">
        <v>2</v>
      </c>
      <c r="D13" s="104" t="s">
        <v>3</v>
      </c>
      <c r="E13" s="104" t="s">
        <v>4</v>
      </c>
      <c r="F13" s="176" t="s">
        <v>5</v>
      </c>
      <c r="G13" s="176"/>
      <c r="H13" s="104" t="s">
        <v>6</v>
      </c>
    </row>
    <row r="14" spans="1:8" ht="12.75">
      <c r="A14" s="105"/>
      <c r="B14" s="106"/>
      <c r="C14" s="107"/>
      <c r="D14" s="69"/>
      <c r="E14" s="108"/>
      <c r="F14" s="104" t="s">
        <v>7</v>
      </c>
      <c r="G14" s="104" t="s">
        <v>8</v>
      </c>
      <c r="H14" s="104" t="s">
        <v>9</v>
      </c>
    </row>
    <row r="15" spans="1:8" ht="25.5">
      <c r="A15" s="109">
        <v>1</v>
      </c>
      <c r="B15" s="102"/>
      <c r="C15" s="110" t="s">
        <v>110</v>
      </c>
      <c r="D15" s="69"/>
      <c r="E15" s="69"/>
      <c r="F15" s="108"/>
      <c r="G15" s="108"/>
      <c r="H15" s="111"/>
    </row>
    <row r="16" spans="1:8" ht="15" customHeight="1">
      <c r="A16" s="109"/>
      <c r="B16" s="102"/>
      <c r="C16" s="110" t="s">
        <v>111</v>
      </c>
      <c r="D16" s="69"/>
      <c r="E16" s="69"/>
      <c r="F16" s="108"/>
      <c r="G16" s="108"/>
      <c r="H16" s="111"/>
    </row>
    <row r="17" spans="1:9" s="112" customFormat="1" ht="15" customHeight="1">
      <c r="A17" s="13"/>
      <c r="B17" s="14" t="s">
        <v>10</v>
      </c>
      <c r="C17" s="15" t="s">
        <v>35</v>
      </c>
      <c r="D17" s="16"/>
      <c r="E17" s="16"/>
      <c r="F17" s="17"/>
      <c r="G17" s="17"/>
      <c r="H17" s="18"/>
      <c r="I17" s="5"/>
    </row>
    <row r="18" spans="1:8" ht="15" customHeight="1">
      <c r="A18" s="19"/>
      <c r="B18" s="20" t="s">
        <v>11</v>
      </c>
      <c r="C18" s="21" t="s">
        <v>36</v>
      </c>
      <c r="D18" s="22">
        <v>1</v>
      </c>
      <c r="E18" s="22" t="s">
        <v>37</v>
      </c>
      <c r="F18" s="143"/>
      <c r="G18" s="166">
        <v>0</v>
      </c>
      <c r="H18" s="134">
        <f>ROUND(D18*(G18+F18),2)</f>
        <v>0</v>
      </c>
    </row>
    <row r="19" spans="1:8" ht="15" customHeight="1">
      <c r="A19" s="19"/>
      <c r="B19" s="20" t="s">
        <v>27</v>
      </c>
      <c r="C19" s="21" t="s">
        <v>38</v>
      </c>
      <c r="D19" s="22">
        <v>5</v>
      </c>
      <c r="E19" s="22" t="s">
        <v>39</v>
      </c>
      <c r="F19" s="143"/>
      <c r="G19" s="143"/>
      <c r="H19" s="134">
        <f>ROUND(D19*(G19+F19),2)</f>
        <v>0</v>
      </c>
    </row>
    <row r="20" spans="1:9" s="112" customFormat="1" ht="15" customHeight="1">
      <c r="A20" s="23"/>
      <c r="B20" s="24" t="s">
        <v>14</v>
      </c>
      <c r="C20" s="25" t="s">
        <v>40</v>
      </c>
      <c r="D20" s="26"/>
      <c r="E20" s="26"/>
      <c r="F20" s="166"/>
      <c r="G20" s="166"/>
      <c r="H20" s="135"/>
      <c r="I20" s="5"/>
    </row>
    <row r="21" spans="1:8" ht="15" customHeight="1">
      <c r="A21" s="19"/>
      <c r="B21" s="20" t="s">
        <v>15</v>
      </c>
      <c r="C21" s="21" t="s">
        <v>41</v>
      </c>
      <c r="D21" s="22">
        <v>41.97</v>
      </c>
      <c r="E21" s="22" t="s">
        <v>39</v>
      </c>
      <c r="F21" s="166">
        <v>0</v>
      </c>
      <c r="G21" s="143"/>
      <c r="H21" s="134">
        <f aca="true" t="shared" si="0" ref="H21:H29">ROUND(D21*(G21+F21),2)</f>
        <v>0</v>
      </c>
    </row>
    <row r="22" spans="1:8" ht="15" customHeight="1">
      <c r="A22" s="19"/>
      <c r="B22" s="20" t="s">
        <v>16</v>
      </c>
      <c r="C22" s="21" t="s">
        <v>42</v>
      </c>
      <c r="D22" s="22">
        <v>1</v>
      </c>
      <c r="E22" s="22" t="s">
        <v>37</v>
      </c>
      <c r="F22" s="143"/>
      <c r="G22" s="143"/>
      <c r="H22" s="134">
        <f t="shared" si="0"/>
        <v>0</v>
      </c>
    </row>
    <row r="23" spans="1:8" ht="15" customHeight="1">
      <c r="A23" s="19"/>
      <c r="B23" s="20" t="s">
        <v>43</v>
      </c>
      <c r="C23" s="21" t="s">
        <v>44</v>
      </c>
      <c r="D23" s="22">
        <v>2</v>
      </c>
      <c r="E23" s="22" t="s">
        <v>37</v>
      </c>
      <c r="F23" s="143"/>
      <c r="G23" s="143"/>
      <c r="H23" s="134">
        <f t="shared" si="0"/>
        <v>0</v>
      </c>
    </row>
    <row r="24" spans="1:8" ht="15" customHeight="1">
      <c r="A24" s="19"/>
      <c r="B24" s="20" t="s">
        <v>45</v>
      </c>
      <c r="C24" s="21" t="s">
        <v>46</v>
      </c>
      <c r="D24" s="22">
        <v>1</v>
      </c>
      <c r="E24" s="22" t="s">
        <v>37</v>
      </c>
      <c r="F24" s="143"/>
      <c r="G24" s="143"/>
      <c r="H24" s="134">
        <f t="shared" si="0"/>
        <v>0</v>
      </c>
    </row>
    <row r="25" spans="1:8" ht="15" customHeight="1">
      <c r="A25" s="19"/>
      <c r="B25" s="20" t="s">
        <v>47</v>
      </c>
      <c r="C25" s="21" t="s">
        <v>48</v>
      </c>
      <c r="D25" s="22">
        <v>3.8</v>
      </c>
      <c r="E25" s="22" t="s">
        <v>31</v>
      </c>
      <c r="F25" s="166">
        <v>0</v>
      </c>
      <c r="G25" s="143"/>
      <c r="H25" s="134">
        <f t="shared" si="0"/>
        <v>0</v>
      </c>
    </row>
    <row r="26" spans="1:8" ht="31.5" customHeight="1">
      <c r="A26" s="19"/>
      <c r="B26" s="20" t="s">
        <v>49</v>
      </c>
      <c r="C26" s="21" t="s">
        <v>50</v>
      </c>
      <c r="D26" s="22">
        <v>2.39</v>
      </c>
      <c r="E26" s="22" t="s">
        <v>31</v>
      </c>
      <c r="F26" s="143"/>
      <c r="G26" s="143"/>
      <c r="H26" s="134">
        <f t="shared" si="0"/>
        <v>0</v>
      </c>
    </row>
    <row r="27" spans="1:9" ht="15" customHeight="1">
      <c r="A27" s="19"/>
      <c r="B27" s="20" t="s">
        <v>51</v>
      </c>
      <c r="C27" s="21" t="s">
        <v>52</v>
      </c>
      <c r="D27" s="22">
        <v>1.56</v>
      </c>
      <c r="E27" s="22" t="s">
        <v>31</v>
      </c>
      <c r="F27" s="166">
        <v>0</v>
      </c>
      <c r="G27" s="143"/>
      <c r="H27" s="134">
        <f t="shared" si="0"/>
        <v>0</v>
      </c>
      <c r="I27" s="113"/>
    </row>
    <row r="28" spans="1:72" ht="15" customHeight="1">
      <c r="A28" s="19"/>
      <c r="B28" s="20" t="s">
        <v>53</v>
      </c>
      <c r="C28" s="21" t="s">
        <v>54</v>
      </c>
      <c r="D28" s="22">
        <v>3</v>
      </c>
      <c r="E28" s="22" t="s">
        <v>37</v>
      </c>
      <c r="F28" s="143"/>
      <c r="G28" s="143"/>
      <c r="H28" s="134">
        <f t="shared" si="0"/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2" ht="15" customHeight="1">
      <c r="A29" s="19"/>
      <c r="B29" s="20" t="s">
        <v>55</v>
      </c>
      <c r="C29" s="21" t="s">
        <v>56</v>
      </c>
      <c r="D29" s="22">
        <v>15.75</v>
      </c>
      <c r="E29" s="22" t="s">
        <v>57</v>
      </c>
      <c r="F29" s="143"/>
      <c r="G29" s="143"/>
      <c r="H29" s="134">
        <f t="shared" si="0"/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12" customFormat="1" ht="15" customHeight="1">
      <c r="A30" s="23"/>
      <c r="B30" s="24" t="s">
        <v>100</v>
      </c>
      <c r="C30" s="25" t="s">
        <v>58</v>
      </c>
      <c r="D30" s="26"/>
      <c r="E30" s="26"/>
      <c r="F30" s="166"/>
      <c r="G30" s="166"/>
      <c r="H30" s="13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</row>
    <row r="31" spans="1:72" ht="15" customHeight="1">
      <c r="A31" s="19"/>
      <c r="B31" s="20" t="s">
        <v>32</v>
      </c>
      <c r="C31" s="21" t="s">
        <v>59</v>
      </c>
      <c r="D31" s="22">
        <v>23000</v>
      </c>
      <c r="E31" s="22" t="s">
        <v>60</v>
      </c>
      <c r="F31" s="143"/>
      <c r="G31" s="143"/>
      <c r="H31" s="134">
        <f>ROUND(D31*(G31+F31),2)</f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s="112" customFormat="1" ht="15" customHeight="1">
      <c r="A32" s="23"/>
      <c r="B32" s="24" t="s">
        <v>101</v>
      </c>
      <c r="C32" s="25" t="s">
        <v>61</v>
      </c>
      <c r="D32" s="26"/>
      <c r="E32" s="26"/>
      <c r="F32" s="166"/>
      <c r="G32" s="166"/>
      <c r="H32" s="13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ht="30" customHeight="1">
      <c r="A33" s="19"/>
      <c r="B33" s="20" t="s">
        <v>34</v>
      </c>
      <c r="C33" s="21" t="s">
        <v>62</v>
      </c>
      <c r="D33" s="22">
        <v>25.85</v>
      </c>
      <c r="E33" s="22" t="s">
        <v>57</v>
      </c>
      <c r="F33" s="166">
        <v>0</v>
      </c>
      <c r="G33" s="143"/>
      <c r="H33" s="134">
        <f>ROUND(D33*(G33+F33),2)</f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15" customHeight="1">
      <c r="A34" s="19"/>
      <c r="B34" s="20" t="s">
        <v>63</v>
      </c>
      <c r="C34" s="21" t="s">
        <v>56</v>
      </c>
      <c r="D34" s="22">
        <v>35.31</v>
      </c>
      <c r="E34" s="22" t="s">
        <v>57</v>
      </c>
      <c r="F34" s="143"/>
      <c r="G34" s="143"/>
      <c r="H34" s="134">
        <f>ROUND(D34*(G34+F34),2)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s="112" customFormat="1" ht="15" customHeight="1">
      <c r="A35" s="23"/>
      <c r="B35" s="24" t="s">
        <v>102</v>
      </c>
      <c r="C35" s="25" t="s">
        <v>64</v>
      </c>
      <c r="D35" s="26"/>
      <c r="E35" s="26"/>
      <c r="F35" s="166"/>
      <c r="G35" s="166"/>
      <c r="H35" s="13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ht="15" customHeight="1">
      <c r="A36" s="19"/>
      <c r="B36" s="20" t="s">
        <v>65</v>
      </c>
      <c r="C36" s="21" t="s">
        <v>234</v>
      </c>
      <c r="D36" s="22">
        <v>1</v>
      </c>
      <c r="E36" s="22" t="s">
        <v>37</v>
      </c>
      <c r="F36" s="143"/>
      <c r="G36" s="166">
        <v>0</v>
      </c>
      <c r="H36" s="134">
        <f aca="true" t="shared" si="1" ref="H36:H42">ROUND(D36*(G36+F36),2)</f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15" customHeight="1">
      <c r="A37" s="19"/>
      <c r="B37" s="20" t="s">
        <v>66</v>
      </c>
      <c r="C37" s="21" t="s">
        <v>235</v>
      </c>
      <c r="D37" s="22">
        <v>1</v>
      </c>
      <c r="E37" s="22" t="s">
        <v>37</v>
      </c>
      <c r="F37" s="143"/>
      <c r="G37" s="166">
        <v>0</v>
      </c>
      <c r="H37" s="134">
        <f t="shared" si="1"/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ht="15" customHeight="1">
      <c r="A38" s="19"/>
      <c r="B38" s="20" t="s">
        <v>67</v>
      </c>
      <c r="C38" s="21" t="s">
        <v>236</v>
      </c>
      <c r="D38" s="22">
        <v>1</v>
      </c>
      <c r="E38" s="22" t="s">
        <v>37</v>
      </c>
      <c r="F38" s="143"/>
      <c r="G38" s="166">
        <v>0</v>
      </c>
      <c r="H38" s="134">
        <f t="shared" si="1"/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9" ht="45" customHeight="1">
      <c r="A39" s="19"/>
      <c r="B39" s="20" t="s">
        <v>68</v>
      </c>
      <c r="C39" s="21" t="s">
        <v>69</v>
      </c>
      <c r="D39" s="22">
        <v>2</v>
      </c>
      <c r="E39" s="22" t="s">
        <v>37</v>
      </c>
      <c r="F39" s="143"/>
      <c r="G39" s="143"/>
      <c r="H39" s="134">
        <f t="shared" si="1"/>
        <v>0</v>
      </c>
      <c r="I39" s="2"/>
    </row>
    <row r="40" spans="1:9" ht="30" customHeight="1">
      <c r="A40" s="19"/>
      <c r="B40" s="20" t="s">
        <v>70</v>
      </c>
      <c r="C40" s="21" t="s">
        <v>71</v>
      </c>
      <c r="D40" s="22">
        <v>1</v>
      </c>
      <c r="E40" s="22" t="s">
        <v>37</v>
      </c>
      <c r="F40" s="143"/>
      <c r="G40" s="143"/>
      <c r="H40" s="134">
        <f t="shared" si="1"/>
        <v>0</v>
      </c>
      <c r="I40" s="2"/>
    </row>
    <row r="41" spans="1:9" ht="30" customHeight="1">
      <c r="A41" s="19"/>
      <c r="B41" s="20" t="s">
        <v>72</v>
      </c>
      <c r="C41" s="21" t="s">
        <v>73</v>
      </c>
      <c r="D41" s="22">
        <v>4.18</v>
      </c>
      <c r="E41" s="22" t="s">
        <v>31</v>
      </c>
      <c r="F41" s="143"/>
      <c r="G41" s="143"/>
      <c r="H41" s="134">
        <f t="shared" si="1"/>
        <v>0</v>
      </c>
      <c r="I41" s="2"/>
    </row>
    <row r="42" spans="1:9" ht="45" customHeight="1">
      <c r="A42" s="19"/>
      <c r="B42" s="20" t="s">
        <v>74</v>
      </c>
      <c r="C42" s="21" t="s">
        <v>75</v>
      </c>
      <c r="D42" s="22">
        <v>15</v>
      </c>
      <c r="E42" s="22" t="s">
        <v>31</v>
      </c>
      <c r="F42" s="143"/>
      <c r="G42" s="143"/>
      <c r="H42" s="134">
        <f t="shared" si="1"/>
        <v>0</v>
      </c>
      <c r="I42" s="2"/>
    </row>
    <row r="43" spans="1:9" s="112" customFormat="1" ht="15" customHeight="1">
      <c r="A43" s="23"/>
      <c r="B43" s="24" t="s">
        <v>103</v>
      </c>
      <c r="C43" s="25" t="s">
        <v>76</v>
      </c>
      <c r="D43" s="26"/>
      <c r="E43" s="26"/>
      <c r="F43" s="166"/>
      <c r="G43" s="166"/>
      <c r="H43" s="135"/>
      <c r="I43" s="3"/>
    </row>
    <row r="44" spans="1:9" ht="30" customHeight="1">
      <c r="A44" s="19"/>
      <c r="B44" s="20" t="s">
        <v>77</v>
      </c>
      <c r="C44" s="21" t="s">
        <v>78</v>
      </c>
      <c r="D44" s="22">
        <v>41.97</v>
      </c>
      <c r="E44" s="22" t="s">
        <v>39</v>
      </c>
      <c r="F44" s="143"/>
      <c r="G44" s="143"/>
      <c r="H44" s="134">
        <f aca="true" t="shared" si="2" ref="H44:H50">ROUND(D44*(G44+F44),2)</f>
        <v>0</v>
      </c>
      <c r="I44" s="2"/>
    </row>
    <row r="45" spans="1:9" ht="30" customHeight="1">
      <c r="A45" s="19"/>
      <c r="B45" s="20" t="s">
        <v>79</v>
      </c>
      <c r="C45" s="21" t="s">
        <v>80</v>
      </c>
      <c r="D45" s="22">
        <v>1.2</v>
      </c>
      <c r="E45" s="22" t="s">
        <v>39</v>
      </c>
      <c r="F45" s="143"/>
      <c r="G45" s="143"/>
      <c r="H45" s="134">
        <f t="shared" si="2"/>
        <v>0</v>
      </c>
      <c r="I45" s="2"/>
    </row>
    <row r="46" spans="1:9" ht="45" customHeight="1">
      <c r="A46" s="19"/>
      <c r="B46" s="20" t="s">
        <v>81</v>
      </c>
      <c r="C46" s="21" t="s">
        <v>82</v>
      </c>
      <c r="D46" s="22">
        <v>1</v>
      </c>
      <c r="E46" s="22" t="s">
        <v>39</v>
      </c>
      <c r="F46" s="143"/>
      <c r="G46" s="143"/>
      <c r="H46" s="134">
        <f t="shared" si="2"/>
        <v>0</v>
      </c>
      <c r="I46" s="113"/>
    </row>
    <row r="47" spans="1:8" ht="30" customHeight="1">
      <c r="A47" s="19"/>
      <c r="B47" s="20" t="s">
        <v>83</v>
      </c>
      <c r="C47" s="21" t="s">
        <v>84</v>
      </c>
      <c r="D47" s="22">
        <f>D49*0.005</f>
        <v>0.01</v>
      </c>
      <c r="E47" s="22" t="s">
        <v>57</v>
      </c>
      <c r="F47" s="143"/>
      <c r="G47" s="143"/>
      <c r="H47" s="134">
        <f t="shared" si="2"/>
        <v>0</v>
      </c>
    </row>
    <row r="48" spans="1:8" ht="36" customHeight="1">
      <c r="A48" s="19"/>
      <c r="B48" s="20" t="s">
        <v>85</v>
      </c>
      <c r="C48" s="21" t="s">
        <v>86</v>
      </c>
      <c r="D48" s="22">
        <f>D49*0.04</f>
        <v>0.08</v>
      </c>
      <c r="E48" s="22" t="s">
        <v>57</v>
      </c>
      <c r="F48" s="143"/>
      <c r="G48" s="143"/>
      <c r="H48" s="134">
        <f t="shared" si="2"/>
        <v>0</v>
      </c>
    </row>
    <row r="49" spans="1:8" ht="15" customHeight="1">
      <c r="A49" s="19"/>
      <c r="B49" s="20" t="s">
        <v>87</v>
      </c>
      <c r="C49" s="21" t="s">
        <v>88</v>
      </c>
      <c r="D49" s="22">
        <v>2</v>
      </c>
      <c r="E49" s="22" t="s">
        <v>39</v>
      </c>
      <c r="F49" s="143"/>
      <c r="G49" s="143"/>
      <c r="H49" s="134">
        <f t="shared" si="2"/>
        <v>0</v>
      </c>
    </row>
    <row r="50" spans="1:8" ht="15" customHeight="1">
      <c r="A50" s="19"/>
      <c r="B50" s="20" t="s">
        <v>89</v>
      </c>
      <c r="C50" s="21" t="s">
        <v>90</v>
      </c>
      <c r="D50" s="22">
        <v>2</v>
      </c>
      <c r="E50" s="22" t="s">
        <v>39</v>
      </c>
      <c r="F50" s="166">
        <v>0</v>
      </c>
      <c r="G50" s="143"/>
      <c r="H50" s="134">
        <f t="shared" si="2"/>
        <v>0</v>
      </c>
    </row>
    <row r="51" spans="1:9" s="112" customFormat="1" ht="15" customHeight="1">
      <c r="A51" s="23"/>
      <c r="B51" s="24" t="s">
        <v>104</v>
      </c>
      <c r="C51" s="25" t="s">
        <v>91</v>
      </c>
      <c r="D51" s="26"/>
      <c r="E51" s="26"/>
      <c r="F51" s="166"/>
      <c r="G51" s="166"/>
      <c r="H51" s="135"/>
      <c r="I51" s="5"/>
    </row>
    <row r="52" spans="1:8" ht="15" customHeight="1">
      <c r="A52" s="19"/>
      <c r="B52" s="20" t="s">
        <v>92</v>
      </c>
      <c r="C52" s="21" t="s">
        <v>93</v>
      </c>
      <c r="D52" s="22">
        <v>1</v>
      </c>
      <c r="E52" s="22" t="s">
        <v>39</v>
      </c>
      <c r="F52" s="143"/>
      <c r="G52" s="143"/>
      <c r="H52" s="134">
        <f>ROUND(D52*(G52+F52),2)</f>
        <v>0</v>
      </c>
    </row>
    <row r="53" spans="1:9" s="112" customFormat="1" ht="15" customHeight="1">
      <c r="A53" s="23"/>
      <c r="B53" s="24" t="s">
        <v>105</v>
      </c>
      <c r="C53" s="25" t="s">
        <v>94</v>
      </c>
      <c r="D53" s="26"/>
      <c r="E53" s="26"/>
      <c r="F53" s="166"/>
      <c r="G53" s="166"/>
      <c r="H53" s="135"/>
      <c r="I53" s="5"/>
    </row>
    <row r="54" spans="1:8" ht="15" customHeight="1">
      <c r="A54" s="19"/>
      <c r="B54" s="20" t="s">
        <v>95</v>
      </c>
      <c r="C54" s="21" t="s">
        <v>96</v>
      </c>
      <c r="D54" s="22">
        <v>200</v>
      </c>
      <c r="E54" s="22" t="s">
        <v>57</v>
      </c>
      <c r="F54" s="143"/>
      <c r="G54" s="143"/>
      <c r="H54" s="134">
        <f>ROUND(D54*(G54+F54),2)</f>
        <v>0</v>
      </c>
    </row>
    <row r="55" spans="1:8" ht="30" customHeight="1">
      <c r="A55" s="19"/>
      <c r="B55" s="20" t="s">
        <v>97</v>
      </c>
      <c r="C55" s="21" t="s">
        <v>98</v>
      </c>
      <c r="D55" s="22">
        <v>200</v>
      </c>
      <c r="E55" s="22" t="s">
        <v>57</v>
      </c>
      <c r="F55" s="143"/>
      <c r="G55" s="166">
        <v>0</v>
      </c>
      <c r="H55" s="134">
        <f>ROUND(D55*(G55+F55),2)</f>
        <v>0</v>
      </c>
    </row>
    <row r="56" spans="1:8" ht="15" customHeight="1">
      <c r="A56" s="71"/>
      <c r="B56" s="72" t="s">
        <v>99</v>
      </c>
      <c r="C56" s="73" t="s">
        <v>127</v>
      </c>
      <c r="D56" s="74">
        <v>143</v>
      </c>
      <c r="E56" s="74" t="s">
        <v>39</v>
      </c>
      <c r="F56" s="168">
        <v>0</v>
      </c>
      <c r="G56" s="144"/>
      <c r="H56" s="137">
        <f>ROUND(D56*(F56+G56),2)</f>
        <v>0</v>
      </c>
    </row>
    <row r="57" spans="1:9" ht="15" customHeight="1">
      <c r="A57" s="66"/>
      <c r="B57" s="67"/>
      <c r="C57" s="68" t="s">
        <v>112</v>
      </c>
      <c r="D57" s="69"/>
      <c r="E57" s="70"/>
      <c r="F57" s="138">
        <f>SUMPRODUCT(F17:F56,D17:D56)</f>
        <v>0</v>
      </c>
      <c r="G57" s="138">
        <f>SUMPRODUCT(G17:G56,D17:D56)</f>
        <v>0</v>
      </c>
      <c r="H57" s="139">
        <f>SUM(H17:H56)</f>
        <v>0</v>
      </c>
      <c r="I57" s="114"/>
    </row>
    <row r="58" spans="1:8" ht="12.75">
      <c r="A58" s="115"/>
      <c r="B58" s="59"/>
      <c r="C58" s="116" t="s">
        <v>113</v>
      </c>
      <c r="D58" s="117"/>
      <c r="E58" s="117"/>
      <c r="F58" s="169"/>
      <c r="G58" s="169"/>
      <c r="H58" s="141"/>
    </row>
    <row r="59" spans="1:9" s="112" customFormat="1" ht="15" customHeight="1">
      <c r="A59" s="23"/>
      <c r="B59" s="24" t="s">
        <v>106</v>
      </c>
      <c r="C59" s="25" t="s">
        <v>116</v>
      </c>
      <c r="D59" s="26"/>
      <c r="E59" s="26"/>
      <c r="F59" s="167"/>
      <c r="G59" s="167"/>
      <c r="H59" s="135"/>
      <c r="I59" s="5"/>
    </row>
    <row r="60" spans="1:8" ht="25.5">
      <c r="A60" s="19"/>
      <c r="B60" s="20" t="s">
        <v>11</v>
      </c>
      <c r="C60" s="21" t="s">
        <v>118</v>
      </c>
      <c r="D60" s="22">
        <v>4</v>
      </c>
      <c r="E60" s="22" t="s">
        <v>26</v>
      </c>
      <c r="F60" s="143"/>
      <c r="G60" s="143"/>
      <c r="H60" s="134">
        <f aca="true" t="shared" si="3" ref="H60:H67">SUM(F60,G60)*D60</f>
        <v>0</v>
      </c>
    </row>
    <row r="61" spans="1:8" ht="87" customHeight="1">
      <c r="A61" s="19"/>
      <c r="B61" s="20" t="s">
        <v>27</v>
      </c>
      <c r="C61" s="21" t="s">
        <v>119</v>
      </c>
      <c r="D61" s="22">
        <v>5</v>
      </c>
      <c r="E61" s="22" t="s">
        <v>31</v>
      </c>
      <c r="F61" s="143"/>
      <c r="G61" s="143"/>
      <c r="H61" s="134">
        <f t="shared" si="3"/>
        <v>0</v>
      </c>
    </row>
    <row r="62" spans="1:8" ht="51">
      <c r="A62" s="19"/>
      <c r="B62" s="20" t="s">
        <v>28</v>
      </c>
      <c r="C62" s="21" t="s">
        <v>120</v>
      </c>
      <c r="D62" s="22">
        <v>1</v>
      </c>
      <c r="E62" s="22" t="s">
        <v>26</v>
      </c>
      <c r="F62" s="143"/>
      <c r="G62" s="143"/>
      <c r="H62" s="134">
        <f t="shared" si="3"/>
        <v>0</v>
      </c>
    </row>
    <row r="63" spans="1:9" s="119" customFormat="1" ht="25.5">
      <c r="A63" s="19"/>
      <c r="B63" s="20" t="s">
        <v>29</v>
      </c>
      <c r="C63" s="21" t="s">
        <v>128</v>
      </c>
      <c r="D63" s="22">
        <v>570</v>
      </c>
      <c r="E63" s="22" t="s">
        <v>26</v>
      </c>
      <c r="F63" s="143"/>
      <c r="G63" s="143"/>
      <c r="H63" s="134">
        <f t="shared" si="3"/>
        <v>0</v>
      </c>
      <c r="I63" s="118"/>
    </row>
    <row r="64" spans="1:9" s="119" customFormat="1" ht="25.5">
      <c r="A64" s="19"/>
      <c r="B64" s="20" t="s">
        <v>30</v>
      </c>
      <c r="C64" s="21" t="s">
        <v>131</v>
      </c>
      <c r="D64" s="22">
        <v>380</v>
      </c>
      <c r="E64" s="22" t="s">
        <v>26</v>
      </c>
      <c r="F64" s="143"/>
      <c r="G64" s="143"/>
      <c r="H64" s="134">
        <f t="shared" si="3"/>
        <v>0</v>
      </c>
      <c r="I64" s="118"/>
    </row>
    <row r="65" spans="1:9" s="119" customFormat="1" ht="25.5">
      <c r="A65" s="19"/>
      <c r="B65" s="20" t="s">
        <v>129</v>
      </c>
      <c r="C65" s="21" t="s">
        <v>130</v>
      </c>
      <c r="D65" s="22">
        <v>275</v>
      </c>
      <c r="E65" s="22" t="s">
        <v>26</v>
      </c>
      <c r="F65" s="143"/>
      <c r="G65" s="143"/>
      <c r="H65" s="134">
        <f t="shared" si="3"/>
        <v>0</v>
      </c>
      <c r="I65" s="118"/>
    </row>
    <row r="66" spans="1:9" s="119" customFormat="1" ht="25.5">
      <c r="A66" s="19"/>
      <c r="B66" s="20" t="s">
        <v>138</v>
      </c>
      <c r="C66" s="21" t="s">
        <v>179</v>
      </c>
      <c r="D66" s="22">
        <v>20</v>
      </c>
      <c r="E66" s="22" t="s">
        <v>26</v>
      </c>
      <c r="F66" s="143"/>
      <c r="G66" s="143"/>
      <c r="H66" s="134">
        <f t="shared" si="3"/>
        <v>0</v>
      </c>
      <c r="I66" s="118"/>
    </row>
    <row r="67" spans="1:9" s="119" customFormat="1" ht="12.75">
      <c r="A67" s="19"/>
      <c r="B67" s="20" t="s">
        <v>140</v>
      </c>
      <c r="C67" s="21" t="s">
        <v>180</v>
      </c>
      <c r="D67" s="22">
        <v>82</v>
      </c>
      <c r="E67" s="22" t="s">
        <v>26</v>
      </c>
      <c r="F67" s="143"/>
      <c r="G67" s="143"/>
      <c r="H67" s="134">
        <f t="shared" si="3"/>
        <v>0</v>
      </c>
      <c r="I67" s="118"/>
    </row>
    <row r="68" spans="1:8" ht="15" customHeight="1">
      <c r="A68" s="30"/>
      <c r="B68" s="31" t="s">
        <v>107</v>
      </c>
      <c r="C68" s="25" t="s">
        <v>115</v>
      </c>
      <c r="D68" s="28"/>
      <c r="E68" s="28"/>
      <c r="F68" s="166"/>
      <c r="G68" s="166"/>
      <c r="H68" s="134"/>
    </row>
    <row r="69" spans="1:8" ht="25.5">
      <c r="A69" s="19"/>
      <c r="B69" s="20" t="s">
        <v>13</v>
      </c>
      <c r="C69" s="21" t="s">
        <v>121</v>
      </c>
      <c r="D69" s="22">
        <f>2*2.5</f>
        <v>5</v>
      </c>
      <c r="E69" s="22" t="s">
        <v>31</v>
      </c>
      <c r="F69" s="143"/>
      <c r="G69" s="143"/>
      <c r="H69" s="134">
        <f>SUM(F69,G69)*D69</f>
        <v>0</v>
      </c>
    </row>
    <row r="70" spans="1:8" ht="51">
      <c r="A70" s="19"/>
      <c r="B70" s="20" t="s">
        <v>15</v>
      </c>
      <c r="C70" s="21" t="s">
        <v>122</v>
      </c>
      <c r="D70" s="22">
        <v>7.5</v>
      </c>
      <c r="E70" s="22" t="s">
        <v>31</v>
      </c>
      <c r="F70" s="143"/>
      <c r="G70" s="143"/>
      <c r="H70" s="134">
        <f>SUM(F70,G70)*D70</f>
        <v>0</v>
      </c>
    </row>
    <row r="71" spans="1:8" ht="15" customHeight="1">
      <c r="A71" s="19"/>
      <c r="B71" s="25" t="s">
        <v>108</v>
      </c>
      <c r="C71" s="25" t="s">
        <v>114</v>
      </c>
      <c r="D71" s="22"/>
      <c r="E71" s="22"/>
      <c r="F71" s="166"/>
      <c r="G71" s="166"/>
      <c r="H71" s="134"/>
    </row>
    <row r="72" spans="1:8" ht="90" customHeight="1">
      <c r="A72" s="19"/>
      <c r="B72" s="20" t="s">
        <v>32</v>
      </c>
      <c r="C72" s="21" t="s">
        <v>123</v>
      </c>
      <c r="D72" s="22">
        <v>27</v>
      </c>
      <c r="E72" s="22" t="s">
        <v>26</v>
      </c>
      <c r="F72" s="143"/>
      <c r="G72" s="143"/>
      <c r="H72" s="134">
        <f>SUM(F72,G72)*D72</f>
        <v>0</v>
      </c>
    </row>
    <row r="73" spans="1:8" ht="25.5">
      <c r="A73" s="19"/>
      <c r="B73" s="20" t="s">
        <v>124</v>
      </c>
      <c r="C73" s="21" t="s">
        <v>125</v>
      </c>
      <c r="D73" s="22">
        <v>27</v>
      </c>
      <c r="E73" s="22" t="s">
        <v>26</v>
      </c>
      <c r="F73" s="143"/>
      <c r="G73" s="143"/>
      <c r="H73" s="134">
        <f>SUM(F73,G73)*D73</f>
        <v>0</v>
      </c>
    </row>
    <row r="74" spans="1:8" ht="15" customHeight="1">
      <c r="A74" s="19"/>
      <c r="B74" s="31" t="s">
        <v>109</v>
      </c>
      <c r="C74" s="25" t="s">
        <v>33</v>
      </c>
      <c r="D74" s="22"/>
      <c r="E74" s="22"/>
      <c r="F74" s="166"/>
      <c r="G74" s="166"/>
      <c r="H74" s="134"/>
    </row>
    <row r="75" spans="1:8" ht="51">
      <c r="A75" s="71"/>
      <c r="B75" s="72" t="s">
        <v>34</v>
      </c>
      <c r="C75" s="73" t="s">
        <v>126</v>
      </c>
      <c r="D75" s="74">
        <v>32</v>
      </c>
      <c r="E75" s="74" t="s">
        <v>26</v>
      </c>
      <c r="F75" s="168">
        <v>0</v>
      </c>
      <c r="G75" s="144"/>
      <c r="H75" s="137">
        <f>SUM(F75,G75)*D75</f>
        <v>0</v>
      </c>
    </row>
    <row r="76" spans="1:9" ht="12.75">
      <c r="A76" s="66"/>
      <c r="B76" s="67"/>
      <c r="C76" s="68" t="s">
        <v>117</v>
      </c>
      <c r="D76" s="69"/>
      <c r="E76" s="70"/>
      <c r="F76" s="138">
        <f>SUMPRODUCT(F59:F75,D59:D75)</f>
        <v>0</v>
      </c>
      <c r="G76" s="138">
        <f>SUMPRODUCT(G59:G75,D59:D75)</f>
        <v>0</v>
      </c>
      <c r="H76" s="139">
        <f>SUM(H59:H75)</f>
        <v>0</v>
      </c>
      <c r="I76" s="114"/>
    </row>
    <row r="77" spans="1:9" s="119" customFormat="1" ht="12.75">
      <c r="A77" s="115"/>
      <c r="B77" s="59"/>
      <c r="C77" s="116" t="s">
        <v>132</v>
      </c>
      <c r="D77" s="117"/>
      <c r="E77" s="117"/>
      <c r="F77" s="140"/>
      <c r="G77" s="140"/>
      <c r="H77" s="141"/>
      <c r="I77" s="118"/>
    </row>
    <row r="78" spans="1:9" s="9" customFormat="1" ht="12.75">
      <c r="A78" s="32"/>
      <c r="B78" s="33" t="s">
        <v>10</v>
      </c>
      <c r="C78" s="34" t="s">
        <v>133</v>
      </c>
      <c r="D78" s="28"/>
      <c r="E78" s="29"/>
      <c r="F78" s="142"/>
      <c r="G78" s="142"/>
      <c r="H78" s="142"/>
      <c r="I78" s="8"/>
    </row>
    <row r="79" spans="1:9" s="118" customFormat="1" ht="25.5">
      <c r="A79" s="35"/>
      <c r="B79" s="19" t="s">
        <v>11</v>
      </c>
      <c r="C79" s="19" t="s">
        <v>134</v>
      </c>
      <c r="D79" s="22">
        <v>7</v>
      </c>
      <c r="E79" s="32" t="s">
        <v>26</v>
      </c>
      <c r="F79" s="143"/>
      <c r="G79" s="143"/>
      <c r="H79" s="133">
        <f aca="true" t="shared" si="4" ref="H79:H84">SUM(F79,G79)*D79</f>
        <v>0</v>
      </c>
      <c r="I79" s="120"/>
    </row>
    <row r="80" spans="1:9" s="118" customFormat="1" ht="23.25" customHeight="1">
      <c r="A80" s="35"/>
      <c r="B80" s="19" t="s">
        <v>28</v>
      </c>
      <c r="C80" s="19" t="s">
        <v>135</v>
      </c>
      <c r="D80" s="22">
        <v>1</v>
      </c>
      <c r="E80" s="32" t="s">
        <v>136</v>
      </c>
      <c r="F80" s="143"/>
      <c r="G80" s="143"/>
      <c r="H80" s="133">
        <f t="shared" si="4"/>
        <v>0</v>
      </c>
      <c r="I80" s="120"/>
    </row>
    <row r="81" spans="1:9" s="118" customFormat="1" ht="12.75">
      <c r="A81" s="35"/>
      <c r="B81" s="19" t="s">
        <v>29</v>
      </c>
      <c r="C81" s="19" t="s">
        <v>137</v>
      </c>
      <c r="D81" s="22">
        <f>D79</f>
        <v>7</v>
      </c>
      <c r="E81" s="32" t="s">
        <v>26</v>
      </c>
      <c r="F81" s="143"/>
      <c r="G81" s="143"/>
      <c r="H81" s="133">
        <f t="shared" si="4"/>
        <v>0</v>
      </c>
      <c r="I81" s="120"/>
    </row>
    <row r="82" spans="1:9" s="118" customFormat="1" ht="12.75">
      <c r="A82" s="35"/>
      <c r="B82" s="19" t="s">
        <v>30</v>
      </c>
      <c r="C82" s="19" t="s">
        <v>159</v>
      </c>
      <c r="D82" s="22">
        <f>D79</f>
        <v>7</v>
      </c>
      <c r="E82" s="32" t="s">
        <v>26</v>
      </c>
      <c r="F82" s="143"/>
      <c r="G82" s="143"/>
      <c r="H82" s="133">
        <f t="shared" si="4"/>
        <v>0</v>
      </c>
      <c r="I82" s="120"/>
    </row>
    <row r="83" spans="1:9" s="118" customFormat="1" ht="38.25">
      <c r="A83" s="35"/>
      <c r="B83" s="19" t="s">
        <v>138</v>
      </c>
      <c r="C83" s="19" t="s">
        <v>139</v>
      </c>
      <c r="D83" s="22">
        <v>1</v>
      </c>
      <c r="E83" s="32" t="s">
        <v>136</v>
      </c>
      <c r="F83" s="143"/>
      <c r="G83" s="143"/>
      <c r="H83" s="133">
        <f t="shared" si="4"/>
        <v>0</v>
      </c>
      <c r="I83" s="120"/>
    </row>
    <row r="84" spans="1:9" s="118" customFormat="1" ht="12.75">
      <c r="A84" s="88"/>
      <c r="B84" s="71" t="s">
        <v>140</v>
      </c>
      <c r="C84" s="71" t="s">
        <v>158</v>
      </c>
      <c r="D84" s="74">
        <v>1</v>
      </c>
      <c r="E84" s="121" t="s">
        <v>136</v>
      </c>
      <c r="F84" s="144"/>
      <c r="G84" s="144"/>
      <c r="H84" s="136">
        <f t="shared" si="4"/>
        <v>0</v>
      </c>
      <c r="I84" s="120"/>
    </row>
    <row r="85" spans="1:9" s="119" customFormat="1" ht="12.75">
      <c r="A85" s="66"/>
      <c r="B85" s="67"/>
      <c r="C85" s="68" t="s">
        <v>221</v>
      </c>
      <c r="D85" s="69"/>
      <c r="E85" s="70"/>
      <c r="F85" s="138">
        <f>SUMPRODUCT(F79:F84,D79:D84)</f>
        <v>0</v>
      </c>
      <c r="G85" s="138">
        <f>SUMPRODUCT(G79:G84,D79:D84)</f>
        <v>0</v>
      </c>
      <c r="H85" s="139">
        <f>SUM(H79:H84)</f>
        <v>0</v>
      </c>
      <c r="I85" s="122"/>
    </row>
    <row r="86" spans="1:9" s="118" customFormat="1" ht="12.75">
      <c r="A86" s="84"/>
      <c r="B86" s="123" t="s">
        <v>14</v>
      </c>
      <c r="C86" s="85" t="s">
        <v>181</v>
      </c>
      <c r="D86" s="86"/>
      <c r="E86" s="87"/>
      <c r="F86" s="145"/>
      <c r="G86" s="145"/>
      <c r="H86" s="145"/>
      <c r="I86" s="120"/>
    </row>
    <row r="87" spans="1:9" s="118" customFormat="1" ht="12.75">
      <c r="A87" s="35"/>
      <c r="B87" s="19" t="s">
        <v>11</v>
      </c>
      <c r="C87" s="37" t="s">
        <v>141</v>
      </c>
      <c r="D87" s="36">
        <v>1</v>
      </c>
      <c r="E87" s="32" t="s">
        <v>136</v>
      </c>
      <c r="F87" s="133" t="s">
        <v>142</v>
      </c>
      <c r="G87" s="143"/>
      <c r="H87" s="133">
        <f aca="true" t="shared" si="5" ref="H87:H109">SUM(F87,G87)*D87</f>
        <v>0</v>
      </c>
      <c r="I87" s="120"/>
    </row>
    <row r="88" spans="1:9" s="118" customFormat="1" ht="12.75">
      <c r="A88" s="35"/>
      <c r="B88" s="19" t="s">
        <v>27</v>
      </c>
      <c r="C88" s="37" t="s">
        <v>143</v>
      </c>
      <c r="D88" s="36">
        <v>1</v>
      </c>
      <c r="E88" s="32" t="s">
        <v>136</v>
      </c>
      <c r="F88" s="133" t="s">
        <v>142</v>
      </c>
      <c r="G88" s="143"/>
      <c r="H88" s="133">
        <f t="shared" si="5"/>
        <v>0</v>
      </c>
      <c r="I88" s="120"/>
    </row>
    <row r="89" spans="1:9" s="118" customFormat="1" ht="12.75">
      <c r="A89" s="35"/>
      <c r="B89" s="19" t="s">
        <v>28</v>
      </c>
      <c r="C89" s="37" t="s">
        <v>144</v>
      </c>
      <c r="D89" s="36">
        <v>1</v>
      </c>
      <c r="E89" s="32" t="s">
        <v>136</v>
      </c>
      <c r="F89" s="143"/>
      <c r="G89" s="143"/>
      <c r="H89" s="133">
        <f t="shared" si="5"/>
        <v>0</v>
      </c>
      <c r="I89" s="120"/>
    </row>
    <row r="90" spans="1:9" s="118" customFormat="1" ht="25.5">
      <c r="A90" s="38"/>
      <c r="B90" s="19" t="s">
        <v>29</v>
      </c>
      <c r="C90" s="19" t="s">
        <v>187</v>
      </c>
      <c r="D90" s="22">
        <v>250</v>
      </c>
      <c r="E90" s="32" t="s">
        <v>145</v>
      </c>
      <c r="F90" s="143"/>
      <c r="G90" s="143"/>
      <c r="H90" s="133">
        <f t="shared" si="5"/>
        <v>0</v>
      </c>
      <c r="I90" s="120"/>
    </row>
    <row r="91" spans="1:9" s="118" customFormat="1" ht="25.5">
      <c r="A91" s="38"/>
      <c r="B91" s="19" t="s">
        <v>30</v>
      </c>
      <c r="C91" s="19" t="s">
        <v>208</v>
      </c>
      <c r="D91" s="22">
        <v>200</v>
      </c>
      <c r="E91" s="32" t="s">
        <v>145</v>
      </c>
      <c r="F91" s="143"/>
      <c r="G91" s="143"/>
      <c r="H91" s="133">
        <f t="shared" si="5"/>
        <v>0</v>
      </c>
      <c r="I91" s="120"/>
    </row>
    <row r="92" spans="1:9" s="118" customFormat="1" ht="25.5">
      <c r="A92" s="38"/>
      <c r="B92" s="19" t="s">
        <v>129</v>
      </c>
      <c r="C92" s="19" t="s">
        <v>209</v>
      </c>
      <c r="D92" s="22">
        <v>9</v>
      </c>
      <c r="E92" s="32" t="s">
        <v>145</v>
      </c>
      <c r="F92" s="143"/>
      <c r="G92" s="143"/>
      <c r="H92" s="133">
        <f t="shared" si="5"/>
        <v>0</v>
      </c>
      <c r="I92" s="120"/>
    </row>
    <row r="93" spans="1:8" s="124" customFormat="1" ht="25.5">
      <c r="A93" s="29"/>
      <c r="B93" s="19" t="s">
        <v>138</v>
      </c>
      <c r="C93" s="39" t="s">
        <v>210</v>
      </c>
      <c r="D93" s="22">
        <v>3</v>
      </c>
      <c r="E93" s="29" t="s">
        <v>136</v>
      </c>
      <c r="F93" s="143"/>
      <c r="G93" s="143"/>
      <c r="H93" s="133">
        <f t="shared" si="5"/>
        <v>0</v>
      </c>
    </row>
    <row r="94" spans="1:9" s="118" customFormat="1" ht="12.75">
      <c r="A94" s="38"/>
      <c r="B94" s="19" t="s">
        <v>140</v>
      </c>
      <c r="C94" s="19" t="s">
        <v>146</v>
      </c>
      <c r="D94" s="22">
        <v>2</v>
      </c>
      <c r="E94" s="32" t="s">
        <v>136</v>
      </c>
      <c r="F94" s="143"/>
      <c r="G94" s="143"/>
      <c r="H94" s="133">
        <f t="shared" si="5"/>
        <v>0</v>
      </c>
      <c r="I94" s="120"/>
    </row>
    <row r="95" spans="1:9" s="118" customFormat="1" ht="12.75">
      <c r="A95" s="38"/>
      <c r="B95" s="19" t="s">
        <v>152</v>
      </c>
      <c r="C95" s="19" t="s">
        <v>186</v>
      </c>
      <c r="D95" s="22">
        <v>100</v>
      </c>
      <c r="E95" s="32" t="s">
        <v>145</v>
      </c>
      <c r="F95" s="143"/>
      <c r="G95" s="143"/>
      <c r="H95" s="133">
        <f t="shared" si="5"/>
        <v>0</v>
      </c>
      <c r="I95" s="120"/>
    </row>
    <row r="96" spans="1:9" s="118" customFormat="1" ht="25.5">
      <c r="A96" s="38"/>
      <c r="B96" s="19" t="s">
        <v>153</v>
      </c>
      <c r="C96" s="19" t="s">
        <v>204</v>
      </c>
      <c r="D96" s="22">
        <v>21</v>
      </c>
      <c r="E96" s="32" t="s">
        <v>145</v>
      </c>
      <c r="F96" s="143"/>
      <c r="G96" s="143"/>
      <c r="H96" s="133">
        <f t="shared" si="5"/>
        <v>0</v>
      </c>
      <c r="I96" s="120"/>
    </row>
    <row r="97" spans="1:9" s="118" customFormat="1" ht="12.75">
      <c r="A97" s="38"/>
      <c r="B97" s="19" t="s">
        <v>154</v>
      </c>
      <c r="C97" s="19" t="s">
        <v>146</v>
      </c>
      <c r="D97" s="22">
        <v>6</v>
      </c>
      <c r="E97" s="32" t="s">
        <v>136</v>
      </c>
      <c r="F97" s="143"/>
      <c r="G97" s="143"/>
      <c r="H97" s="133">
        <f t="shared" si="5"/>
        <v>0</v>
      </c>
      <c r="I97" s="120"/>
    </row>
    <row r="98" spans="1:9" s="9" customFormat="1" ht="12.75">
      <c r="A98" s="38"/>
      <c r="B98" s="19" t="s">
        <v>155</v>
      </c>
      <c r="C98" s="19" t="s">
        <v>147</v>
      </c>
      <c r="D98" s="22">
        <v>1</v>
      </c>
      <c r="E98" s="32" t="s">
        <v>136</v>
      </c>
      <c r="F98" s="143"/>
      <c r="G98" s="143"/>
      <c r="H98" s="133">
        <f t="shared" si="5"/>
        <v>0</v>
      </c>
      <c r="I98" s="8"/>
    </row>
    <row r="99" spans="1:9" s="9" customFormat="1" ht="12.75">
      <c r="A99" s="38"/>
      <c r="B99" s="19" t="s">
        <v>156</v>
      </c>
      <c r="C99" s="19" t="s">
        <v>182</v>
      </c>
      <c r="D99" s="22">
        <v>2</v>
      </c>
      <c r="E99" s="32" t="s">
        <v>136</v>
      </c>
      <c r="F99" s="143"/>
      <c r="G99" s="143"/>
      <c r="H99" s="133">
        <f t="shared" si="5"/>
        <v>0</v>
      </c>
      <c r="I99" s="8"/>
    </row>
    <row r="100" spans="1:9" s="9" customFormat="1" ht="12.75">
      <c r="A100" s="35"/>
      <c r="B100" s="19" t="s">
        <v>157</v>
      </c>
      <c r="C100" s="37" t="s">
        <v>148</v>
      </c>
      <c r="D100" s="22">
        <v>3</v>
      </c>
      <c r="E100" s="32" t="s">
        <v>136</v>
      </c>
      <c r="F100" s="143"/>
      <c r="G100" s="143"/>
      <c r="H100" s="133">
        <f t="shared" si="5"/>
        <v>0</v>
      </c>
      <c r="I100" s="8"/>
    </row>
    <row r="101" spans="1:9" s="9" customFormat="1" ht="12.75">
      <c r="A101" s="35"/>
      <c r="B101" s="19" t="s">
        <v>192</v>
      </c>
      <c r="C101" s="37" t="s">
        <v>149</v>
      </c>
      <c r="D101" s="22">
        <v>30</v>
      </c>
      <c r="E101" s="32" t="s">
        <v>145</v>
      </c>
      <c r="F101" s="143"/>
      <c r="G101" s="143"/>
      <c r="H101" s="133">
        <f t="shared" si="5"/>
        <v>0</v>
      </c>
      <c r="I101" s="8"/>
    </row>
    <row r="102" spans="1:9" s="9" customFormat="1" ht="12.75" customHeight="1">
      <c r="A102" s="35"/>
      <c r="B102" s="19" t="s">
        <v>193</v>
      </c>
      <c r="C102" s="37" t="s">
        <v>150</v>
      </c>
      <c r="D102" s="22">
        <v>6</v>
      </c>
      <c r="E102" s="29" t="s">
        <v>136</v>
      </c>
      <c r="F102" s="143"/>
      <c r="G102" s="143"/>
      <c r="H102" s="146">
        <f t="shared" si="5"/>
        <v>0</v>
      </c>
      <c r="I102" s="8"/>
    </row>
    <row r="103" spans="1:9" s="9" customFormat="1" ht="12.75" customHeight="1">
      <c r="A103" s="35"/>
      <c r="B103" s="19" t="s">
        <v>194</v>
      </c>
      <c r="C103" s="37" t="s">
        <v>200</v>
      </c>
      <c r="D103" s="22">
        <v>1</v>
      </c>
      <c r="E103" s="29" t="s">
        <v>136</v>
      </c>
      <c r="F103" s="143"/>
      <c r="G103" s="143"/>
      <c r="H103" s="146">
        <f t="shared" si="5"/>
        <v>0</v>
      </c>
      <c r="I103" s="8"/>
    </row>
    <row r="104" spans="1:9" s="9" customFormat="1" ht="26.25" customHeight="1">
      <c r="A104" s="35"/>
      <c r="B104" s="19" t="s">
        <v>195</v>
      </c>
      <c r="C104" s="19" t="s">
        <v>184</v>
      </c>
      <c r="D104" s="22">
        <v>6</v>
      </c>
      <c r="E104" s="29" t="s">
        <v>136</v>
      </c>
      <c r="F104" s="143"/>
      <c r="G104" s="143"/>
      <c r="H104" s="146">
        <f t="shared" si="5"/>
        <v>0</v>
      </c>
      <c r="I104" s="8"/>
    </row>
    <row r="105" spans="1:9" s="9" customFormat="1" ht="26.25" customHeight="1">
      <c r="A105" s="35"/>
      <c r="B105" s="19" t="s">
        <v>196</v>
      </c>
      <c r="C105" s="19" t="s">
        <v>202</v>
      </c>
      <c r="D105" s="22">
        <v>9</v>
      </c>
      <c r="E105" s="29" t="s">
        <v>136</v>
      </c>
      <c r="F105" s="143"/>
      <c r="G105" s="143"/>
      <c r="H105" s="146">
        <f t="shared" si="5"/>
        <v>0</v>
      </c>
      <c r="I105" s="8"/>
    </row>
    <row r="106" spans="1:8" s="124" customFormat="1" ht="25.5">
      <c r="A106" s="29"/>
      <c r="B106" s="19" t="s">
        <v>197</v>
      </c>
      <c r="C106" s="39" t="s">
        <v>185</v>
      </c>
      <c r="D106" s="22">
        <v>1</v>
      </c>
      <c r="E106" s="29" t="s">
        <v>136</v>
      </c>
      <c r="F106" s="143"/>
      <c r="G106" s="143"/>
      <c r="H106" s="146">
        <f t="shared" si="5"/>
        <v>0</v>
      </c>
    </row>
    <row r="107" spans="1:9" s="9" customFormat="1" ht="12.75">
      <c r="A107" s="35"/>
      <c r="B107" s="19" t="s">
        <v>199</v>
      </c>
      <c r="C107" s="19" t="s">
        <v>183</v>
      </c>
      <c r="D107" s="22">
        <v>2</v>
      </c>
      <c r="E107" s="32" t="s">
        <v>136</v>
      </c>
      <c r="F107" s="143"/>
      <c r="G107" s="143"/>
      <c r="H107" s="133">
        <f t="shared" si="5"/>
        <v>0</v>
      </c>
      <c r="I107" s="8"/>
    </row>
    <row r="108" spans="1:9" s="9" customFormat="1" ht="25.5">
      <c r="A108" s="35"/>
      <c r="B108" s="19" t="s">
        <v>205</v>
      </c>
      <c r="C108" s="19" t="s">
        <v>203</v>
      </c>
      <c r="D108" s="22">
        <v>6</v>
      </c>
      <c r="E108" s="32" t="s">
        <v>136</v>
      </c>
      <c r="F108" s="143"/>
      <c r="G108" s="143"/>
      <c r="H108" s="133">
        <f t="shared" si="5"/>
        <v>0</v>
      </c>
      <c r="I108" s="8"/>
    </row>
    <row r="109" spans="1:9" s="9" customFormat="1" ht="12.75">
      <c r="A109" s="35"/>
      <c r="B109" s="19" t="s">
        <v>206</v>
      </c>
      <c r="C109" s="19" t="s">
        <v>151</v>
      </c>
      <c r="D109" s="22">
        <v>3</v>
      </c>
      <c r="E109" s="32" t="s">
        <v>136</v>
      </c>
      <c r="F109" s="143"/>
      <c r="G109" s="143"/>
      <c r="H109" s="133">
        <f t="shared" si="5"/>
        <v>0</v>
      </c>
      <c r="I109" s="8"/>
    </row>
    <row r="110" spans="1:8" s="124" customFormat="1" ht="12.75">
      <c r="A110" s="40"/>
      <c r="B110" s="19" t="s">
        <v>207</v>
      </c>
      <c r="C110" s="41" t="s">
        <v>188</v>
      </c>
      <c r="D110" s="42">
        <v>4</v>
      </c>
      <c r="E110" s="43" t="s">
        <v>37</v>
      </c>
      <c r="F110" s="170"/>
      <c r="G110" s="170"/>
      <c r="H110" s="147">
        <f>SUM(F110:G110)*D110</f>
        <v>0</v>
      </c>
    </row>
    <row r="111" spans="1:8" s="124" customFormat="1" ht="12.75">
      <c r="A111" s="40"/>
      <c r="B111" s="19" t="s">
        <v>211</v>
      </c>
      <c r="C111" s="41" t="s">
        <v>201</v>
      </c>
      <c r="D111" s="44">
        <v>3</v>
      </c>
      <c r="E111" s="45" t="s">
        <v>37</v>
      </c>
      <c r="F111" s="171"/>
      <c r="G111" s="171"/>
      <c r="H111" s="148">
        <f>SUM(F111:G111)*D111</f>
        <v>0</v>
      </c>
    </row>
    <row r="112" spans="1:8" s="124" customFormat="1" ht="25.5">
      <c r="A112" s="32"/>
      <c r="B112" s="19" t="s">
        <v>212</v>
      </c>
      <c r="C112" s="41" t="s">
        <v>189</v>
      </c>
      <c r="D112" s="42">
        <v>1</v>
      </c>
      <c r="E112" s="43" t="s">
        <v>37</v>
      </c>
      <c r="F112" s="170"/>
      <c r="G112" s="170"/>
      <c r="H112" s="147">
        <f>SUM(F112:G112)*D112</f>
        <v>0</v>
      </c>
    </row>
    <row r="113" spans="1:8" s="124" customFormat="1" ht="12.75">
      <c r="A113" s="40"/>
      <c r="B113" s="19" t="s">
        <v>213</v>
      </c>
      <c r="C113" s="41" t="s">
        <v>190</v>
      </c>
      <c r="D113" s="44">
        <v>1</v>
      </c>
      <c r="E113" s="45" t="s">
        <v>37</v>
      </c>
      <c r="F113" s="148" t="s">
        <v>191</v>
      </c>
      <c r="G113" s="171"/>
      <c r="H113" s="148">
        <f>SUM(F113:G113)*D113</f>
        <v>0</v>
      </c>
    </row>
    <row r="114" spans="1:8" s="124" customFormat="1" ht="25.5">
      <c r="A114" s="80"/>
      <c r="B114" s="71" t="s">
        <v>214</v>
      </c>
      <c r="C114" s="81" t="s">
        <v>198</v>
      </c>
      <c r="D114" s="82">
        <v>1</v>
      </c>
      <c r="E114" s="83" t="s">
        <v>37</v>
      </c>
      <c r="F114" s="172"/>
      <c r="G114" s="172"/>
      <c r="H114" s="149">
        <f>SUM(F114:G114)*D114</f>
        <v>0</v>
      </c>
    </row>
    <row r="115" spans="1:9" s="119" customFormat="1" ht="12.75">
      <c r="A115" s="66"/>
      <c r="B115" s="67"/>
      <c r="C115" s="68" t="s">
        <v>219</v>
      </c>
      <c r="D115" s="69"/>
      <c r="E115" s="70"/>
      <c r="F115" s="138">
        <f>SUMPRODUCT(F87:F114,D87:D114)</f>
        <v>0</v>
      </c>
      <c r="G115" s="138">
        <f>SUMPRODUCT(G87:G114,D87:D114)</f>
        <v>0</v>
      </c>
      <c r="H115" s="139">
        <f>SUM(H87:H114)</f>
        <v>0</v>
      </c>
      <c r="I115" s="122"/>
    </row>
    <row r="116" spans="1:9" s="118" customFormat="1" ht="12.75">
      <c r="A116" s="84"/>
      <c r="B116" s="123" t="s">
        <v>100</v>
      </c>
      <c r="C116" s="85" t="s">
        <v>161</v>
      </c>
      <c r="D116" s="86"/>
      <c r="E116" s="87"/>
      <c r="F116" s="145"/>
      <c r="G116" s="145"/>
      <c r="H116" s="145"/>
      <c r="I116" s="120"/>
    </row>
    <row r="117" spans="1:8" s="4" customFormat="1" ht="12.75">
      <c r="A117" s="47"/>
      <c r="B117" s="48" t="s">
        <v>11</v>
      </c>
      <c r="C117" s="37" t="s">
        <v>160</v>
      </c>
      <c r="D117" s="49">
        <v>17</v>
      </c>
      <c r="E117" s="50" t="s">
        <v>26</v>
      </c>
      <c r="F117" s="150" t="s">
        <v>142</v>
      </c>
      <c r="G117" s="151"/>
      <c r="H117" s="152">
        <f>SUM(F117,G117)*D117</f>
        <v>0</v>
      </c>
    </row>
    <row r="118" spans="1:9" s="119" customFormat="1" ht="25.5">
      <c r="A118" s="27"/>
      <c r="B118" s="48" t="s">
        <v>27</v>
      </c>
      <c r="C118" s="37" t="s">
        <v>162</v>
      </c>
      <c r="D118" s="49">
        <v>5</v>
      </c>
      <c r="E118" s="50" t="s">
        <v>37</v>
      </c>
      <c r="F118" s="151"/>
      <c r="G118" s="151"/>
      <c r="H118" s="152">
        <f>SUM(F118,G118)*D118</f>
        <v>0</v>
      </c>
      <c r="I118" s="118"/>
    </row>
    <row r="119" spans="1:9" s="119" customFormat="1" ht="12.75">
      <c r="A119" s="27"/>
      <c r="B119" s="48" t="s">
        <v>28</v>
      </c>
      <c r="C119" s="51" t="s">
        <v>163</v>
      </c>
      <c r="D119" s="49">
        <v>22</v>
      </c>
      <c r="E119" s="50" t="s">
        <v>26</v>
      </c>
      <c r="F119" s="151"/>
      <c r="G119" s="151"/>
      <c r="H119" s="152">
        <f>SUM(F119,G119)*D119</f>
        <v>0</v>
      </c>
      <c r="I119" s="118"/>
    </row>
    <row r="120" spans="1:8" s="125" customFormat="1" ht="12.75">
      <c r="A120" s="47"/>
      <c r="B120" s="48" t="s">
        <v>29</v>
      </c>
      <c r="C120" s="37" t="s">
        <v>172</v>
      </c>
      <c r="D120" s="49"/>
      <c r="E120" s="50"/>
      <c r="F120" s="150"/>
      <c r="G120" s="150"/>
      <c r="H120" s="152"/>
    </row>
    <row r="121" spans="1:8" s="125" customFormat="1" ht="25.5">
      <c r="A121" s="47"/>
      <c r="B121" s="48" t="s">
        <v>173</v>
      </c>
      <c r="C121" s="51" t="s">
        <v>167</v>
      </c>
      <c r="D121" s="49">
        <v>1</v>
      </c>
      <c r="E121" s="50" t="s">
        <v>37</v>
      </c>
      <c r="F121" s="151"/>
      <c r="G121" s="151"/>
      <c r="H121" s="152">
        <f>SUM(F121,G121)*D121</f>
        <v>0</v>
      </c>
    </row>
    <row r="122" spans="1:9" s="125" customFormat="1" ht="25.5">
      <c r="A122" s="47"/>
      <c r="B122" s="48" t="s">
        <v>174</v>
      </c>
      <c r="C122" s="51" t="s">
        <v>169</v>
      </c>
      <c r="D122" s="49">
        <v>1</v>
      </c>
      <c r="E122" s="50" t="s">
        <v>37</v>
      </c>
      <c r="F122" s="151"/>
      <c r="G122" s="151"/>
      <c r="H122" s="152">
        <f>SUM(F122,G122)*D122</f>
        <v>0</v>
      </c>
      <c r="I122" s="126"/>
    </row>
    <row r="123" spans="1:8" s="125" customFormat="1" ht="38.25" customHeight="1">
      <c r="A123" s="47"/>
      <c r="B123" s="48" t="s">
        <v>175</v>
      </c>
      <c r="C123" s="51" t="s">
        <v>168</v>
      </c>
      <c r="D123" s="49">
        <v>26</v>
      </c>
      <c r="E123" s="50" t="s">
        <v>26</v>
      </c>
      <c r="F123" s="153"/>
      <c r="G123" s="153"/>
      <c r="H123" s="152">
        <f>SUM(F123,G123)*D123</f>
        <v>0</v>
      </c>
    </row>
    <row r="124" spans="1:9" s="125" customFormat="1" ht="12.75">
      <c r="A124" s="30"/>
      <c r="B124" s="51" t="s">
        <v>30</v>
      </c>
      <c r="C124" s="37" t="s">
        <v>170</v>
      </c>
      <c r="D124" s="52"/>
      <c r="E124" s="46"/>
      <c r="F124" s="154"/>
      <c r="G124" s="154"/>
      <c r="H124" s="155"/>
      <c r="I124" s="126"/>
    </row>
    <row r="125" spans="1:9" s="125" customFormat="1" ht="39" customHeight="1">
      <c r="A125" s="30"/>
      <c r="B125" s="51" t="s">
        <v>176</v>
      </c>
      <c r="C125" s="37" t="s">
        <v>171</v>
      </c>
      <c r="D125" s="52">
        <v>1</v>
      </c>
      <c r="E125" s="46" t="s">
        <v>37</v>
      </c>
      <c r="F125" s="143"/>
      <c r="G125" s="143"/>
      <c r="H125" s="152">
        <f>SUM(F125,G125)*D125</f>
        <v>0</v>
      </c>
      <c r="I125" s="126"/>
    </row>
    <row r="126" spans="1:9" s="119" customFormat="1" ht="12.75">
      <c r="A126" s="27"/>
      <c r="B126" s="53" t="s">
        <v>129</v>
      </c>
      <c r="C126" s="37" t="s">
        <v>164</v>
      </c>
      <c r="D126" s="54"/>
      <c r="E126" s="54"/>
      <c r="F126" s="54"/>
      <c r="G126" s="54"/>
      <c r="H126" s="155"/>
      <c r="I126" s="118"/>
    </row>
    <row r="127" spans="1:9" s="119" customFormat="1" ht="12.75">
      <c r="A127" s="27"/>
      <c r="B127" s="53" t="s">
        <v>177</v>
      </c>
      <c r="C127" s="37" t="s">
        <v>165</v>
      </c>
      <c r="D127" s="54">
        <v>8</v>
      </c>
      <c r="E127" s="54" t="s">
        <v>37</v>
      </c>
      <c r="F127" s="143"/>
      <c r="G127" s="143"/>
      <c r="H127" s="155">
        <f aca="true" t="shared" si="6" ref="H127:H132">SUM(F127,G127)*D127</f>
        <v>0</v>
      </c>
      <c r="I127" s="118"/>
    </row>
    <row r="128" spans="1:9" s="119" customFormat="1" ht="12.75">
      <c r="A128" s="27"/>
      <c r="B128" s="53" t="s">
        <v>178</v>
      </c>
      <c r="C128" s="37" t="s">
        <v>166</v>
      </c>
      <c r="D128" s="54">
        <v>6</v>
      </c>
      <c r="E128" s="54" t="s">
        <v>37</v>
      </c>
      <c r="F128" s="143"/>
      <c r="G128" s="143"/>
      <c r="H128" s="155">
        <f t="shared" si="6"/>
        <v>0</v>
      </c>
      <c r="I128" s="118"/>
    </row>
    <row r="129" spans="1:9" s="119" customFormat="1" ht="12.75">
      <c r="A129" s="27"/>
      <c r="B129" s="53" t="s">
        <v>138</v>
      </c>
      <c r="C129" s="37" t="s">
        <v>215</v>
      </c>
      <c r="D129" s="54">
        <v>75</v>
      </c>
      <c r="E129" s="54" t="s">
        <v>26</v>
      </c>
      <c r="F129" s="143"/>
      <c r="G129" s="143"/>
      <c r="H129" s="155">
        <f t="shared" si="6"/>
        <v>0</v>
      </c>
      <c r="I129" s="118"/>
    </row>
    <row r="130" spans="1:9" s="119" customFormat="1" ht="12.75">
      <c r="A130" s="27"/>
      <c r="B130" s="53" t="s">
        <v>140</v>
      </c>
      <c r="C130" s="37" t="s">
        <v>216</v>
      </c>
      <c r="D130" s="54">
        <v>15</v>
      </c>
      <c r="E130" s="54" t="s">
        <v>26</v>
      </c>
      <c r="F130" s="143" t="s">
        <v>191</v>
      </c>
      <c r="G130" s="143"/>
      <c r="H130" s="155">
        <f t="shared" si="6"/>
        <v>0</v>
      </c>
      <c r="I130" s="118"/>
    </row>
    <row r="131" spans="1:9" s="119" customFormat="1" ht="12.75">
      <c r="A131" s="27"/>
      <c r="B131" s="53" t="s">
        <v>152</v>
      </c>
      <c r="C131" s="37" t="s">
        <v>217</v>
      </c>
      <c r="D131" s="54">
        <v>15</v>
      </c>
      <c r="E131" s="54" t="s">
        <v>26</v>
      </c>
      <c r="F131" s="143"/>
      <c r="G131" s="143"/>
      <c r="H131" s="155">
        <f t="shared" si="6"/>
        <v>0</v>
      </c>
      <c r="I131" s="118"/>
    </row>
    <row r="132" spans="1:11" s="119" customFormat="1" ht="25.5">
      <c r="A132" s="57"/>
      <c r="B132" s="63" t="s">
        <v>153</v>
      </c>
      <c r="C132" s="64" t="s">
        <v>218</v>
      </c>
      <c r="D132" s="65">
        <v>75</v>
      </c>
      <c r="E132" s="65" t="s">
        <v>26</v>
      </c>
      <c r="F132" s="144"/>
      <c r="G132" s="144"/>
      <c r="H132" s="156">
        <f t="shared" si="6"/>
        <v>0</v>
      </c>
      <c r="I132" s="118"/>
      <c r="K132" s="127"/>
    </row>
    <row r="133" spans="1:11" s="119" customFormat="1" ht="12.75">
      <c r="A133" s="66"/>
      <c r="B133" s="67"/>
      <c r="C133" s="68" t="s">
        <v>220</v>
      </c>
      <c r="D133" s="69"/>
      <c r="E133" s="70"/>
      <c r="F133" s="138">
        <f>SUMPRODUCT(F117:F132,D117:D132)</f>
        <v>0</v>
      </c>
      <c r="G133" s="138">
        <f>SUMPRODUCT(G117:G132,D117:D132)</f>
        <v>0</v>
      </c>
      <c r="H133" s="139">
        <f>SUM(H117:H132)</f>
        <v>0</v>
      </c>
      <c r="I133" s="122"/>
      <c r="K133" s="127"/>
    </row>
    <row r="134" spans="1:11" ht="12.75">
      <c r="A134" s="128"/>
      <c r="B134" s="102"/>
      <c r="C134" s="110" t="s">
        <v>19</v>
      </c>
      <c r="D134" s="69"/>
      <c r="E134" s="69"/>
      <c r="F134" s="157"/>
      <c r="G134" s="157"/>
      <c r="H134" s="158"/>
      <c r="K134" s="127"/>
    </row>
    <row r="135" spans="1:11" ht="12.75">
      <c r="A135" s="58"/>
      <c r="B135" s="59">
        <v>1</v>
      </c>
      <c r="C135" s="60" t="s">
        <v>18</v>
      </c>
      <c r="D135" s="61"/>
      <c r="E135" s="62"/>
      <c r="F135" s="159"/>
      <c r="G135" s="159"/>
      <c r="H135" s="140"/>
      <c r="K135" s="127"/>
    </row>
    <row r="136" spans="1:11" ht="25.5">
      <c r="A136" s="30"/>
      <c r="B136" s="20" t="s">
        <v>11</v>
      </c>
      <c r="C136" s="21" t="s">
        <v>22</v>
      </c>
      <c r="D136" s="28">
        <v>3</v>
      </c>
      <c r="E136" s="28" t="s">
        <v>12</v>
      </c>
      <c r="F136" s="143"/>
      <c r="G136" s="143"/>
      <c r="H136" s="133">
        <f>SUM(F136,G136)*D136</f>
        <v>0</v>
      </c>
      <c r="K136" s="127"/>
    </row>
    <row r="137" spans="1:11" ht="12.75">
      <c r="A137" s="30"/>
      <c r="B137" s="31">
        <v>2</v>
      </c>
      <c r="C137" s="25" t="s">
        <v>17</v>
      </c>
      <c r="D137" s="28"/>
      <c r="E137" s="28"/>
      <c r="F137" s="133"/>
      <c r="G137" s="133"/>
      <c r="H137" s="135"/>
      <c r="K137" s="127"/>
    </row>
    <row r="138" spans="1:11" ht="76.5">
      <c r="A138" s="19"/>
      <c r="B138" s="55" t="s">
        <v>13</v>
      </c>
      <c r="C138" s="56" t="s">
        <v>25</v>
      </c>
      <c r="D138" s="28">
        <v>1</v>
      </c>
      <c r="E138" s="28" t="s">
        <v>12</v>
      </c>
      <c r="F138" s="160"/>
      <c r="G138" s="160"/>
      <c r="H138" s="133">
        <f>SUM(F138,G138)*D138</f>
        <v>0</v>
      </c>
      <c r="K138" s="127"/>
    </row>
    <row r="139" spans="1:8" ht="51">
      <c r="A139" s="19"/>
      <c r="B139" s="55" t="s">
        <v>15</v>
      </c>
      <c r="C139" s="56" t="s">
        <v>24</v>
      </c>
      <c r="D139" s="28">
        <v>2</v>
      </c>
      <c r="E139" s="28" t="s">
        <v>12</v>
      </c>
      <c r="F139" s="160"/>
      <c r="G139" s="160"/>
      <c r="H139" s="133">
        <f>SUMPRODUCT(D139,F139+G139)</f>
        <v>0</v>
      </c>
    </row>
    <row r="140" spans="1:8" ht="12.75">
      <c r="A140" s="71"/>
      <c r="B140" s="72" t="s">
        <v>16</v>
      </c>
      <c r="C140" s="73" t="s">
        <v>21</v>
      </c>
      <c r="D140" s="74">
        <v>1</v>
      </c>
      <c r="E140" s="74" t="s">
        <v>12</v>
      </c>
      <c r="F140" s="144"/>
      <c r="G140" s="144"/>
      <c r="H140" s="137">
        <f>SUM(F140:G140)</f>
        <v>0</v>
      </c>
    </row>
    <row r="141" spans="1:9" ht="12.75">
      <c r="A141" s="75"/>
      <c r="B141" s="76"/>
      <c r="C141" s="77" t="s">
        <v>23</v>
      </c>
      <c r="D141" s="78"/>
      <c r="E141" s="79"/>
      <c r="F141" s="161">
        <f>SUMPRODUCT(F136:F140,D136:D140)</f>
        <v>0</v>
      </c>
      <c r="G141" s="161">
        <f>SUMPRODUCT(D136:D140,G136:G140)</f>
        <v>0</v>
      </c>
      <c r="H141" s="162">
        <f>SUM(H136:H140)</f>
        <v>0</v>
      </c>
      <c r="I141" s="114"/>
    </row>
    <row r="142" spans="1:9" ht="12.75">
      <c r="A142" s="107"/>
      <c r="B142" s="67"/>
      <c r="C142" s="110" t="s">
        <v>20</v>
      </c>
      <c r="D142" s="69"/>
      <c r="E142" s="69"/>
      <c r="F142" s="138">
        <f>SUM(F141+F115+F85+F76+F57+F133)</f>
        <v>0</v>
      </c>
      <c r="G142" s="138">
        <f>SUM(G141+G115+G85+G76+G57+G133)</f>
        <v>0</v>
      </c>
      <c r="H142" s="138">
        <f>SUM(H141+H115+H85+H76+H57+H133)</f>
        <v>0</v>
      </c>
      <c r="I142" s="129"/>
    </row>
  </sheetData>
  <sheetProtection password="C150" sheet="1"/>
  <mergeCells count="11">
    <mergeCell ref="A3:H3"/>
    <mergeCell ref="A12:H12"/>
    <mergeCell ref="F13:G13"/>
    <mergeCell ref="C1:F1"/>
    <mergeCell ref="A10:B10"/>
    <mergeCell ref="A11:B11"/>
    <mergeCell ref="A2:H2"/>
    <mergeCell ref="A7:H7"/>
    <mergeCell ref="A6:H6"/>
    <mergeCell ref="A5:H5"/>
    <mergeCell ref="A4:H4"/>
  </mergeCells>
  <printOptions horizontalCentered="1"/>
  <pageMargins left="0.31496062992125984" right="0.31496062992125984" top="1.3779527559055118" bottom="0.8661417322834646" header="0.31496062992125984" footer="0.31496062992125984"/>
  <pageSetup fitToHeight="0" fitToWidth="1" horizontalDpi="600" verticalDpi="600" orientation="landscape" paperSize="9" scale="84" r:id="rId2"/>
  <headerFooter>
    <oddHeader>&amp;L&amp;"Arial,Negrito"&amp;G
BANCO DO ESTADO DO RIO GRANDE DO SUL S. A.&amp;R&amp;"-,Negrito"&amp;8FOLHA &amp;P de &amp;N</oddHeader>
    <oddFooter>&amp;L&amp;"-,Regular"&amp;8ÁREA:                           EXEC.:                       
                     &amp;C&amp;"-,Regular"&amp;8
&amp;R&amp;"-,Regular"&amp;8
FORNECEDOR:                                                                DATA: __/__/__  
&amp;F</oddFooter>
  </headerFooter>
  <colBreaks count="1" manualBreakCount="1">
    <brk id="8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Andrejew Ferreira</dc:creator>
  <cp:keywords/>
  <dc:description/>
  <cp:lastModifiedBy>CLEONICE EVANIR BORN DE SOUZA</cp:lastModifiedBy>
  <cp:lastPrinted>2016-10-04T11:20:14Z</cp:lastPrinted>
  <dcterms:created xsi:type="dcterms:W3CDTF">2014-10-06T16:58:24Z</dcterms:created>
  <dcterms:modified xsi:type="dcterms:W3CDTF">2016-10-31T12:43:13Z</dcterms:modified>
  <cp:category/>
  <cp:version/>
  <cp:contentType/>
  <cp:contentStatus/>
</cp:coreProperties>
</file>